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harbourenergyplc.sharepoint.com/sites/InvestorRelations-2026HYResults/Shared Documents/02 Sources/"/>
    </mc:Choice>
  </mc:AlternateContent>
  <xr:revisionPtr revIDLastSave="70" documentId="8_{67FE1339-2543-44ED-AFA7-0867673A8985}" xr6:coauthVersionLast="47" xr6:coauthVersionMax="47" xr10:uidLastSave="{B5BE6025-DBFB-42BE-B34D-AA62858D7217}"/>
  <bookViews>
    <workbookView xWindow="5850" yWindow="2175" windowWidth="34965" windowHeight="18360" xr2:uid="{F06FF191-E506-4F6A-B787-91116BB69E7C}"/>
  </bookViews>
  <sheets>
    <sheet name="Financials" sheetId="1" r:id="rId1"/>
    <sheet name="Production, opex, capex" sheetId="2" r:id="rId2"/>
    <sheet name="Reserves and Resources" sheetId="3" r:id="rId3"/>
    <sheet name="Realised prices" sheetId="4" r:id="rId4"/>
    <sheet name="Hedging" sheetId="5" r:id="rId5"/>
  </sheets>
  <calcPr calcId="191029"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J64" i="3" l="1"/>
  <c r="I64" i="3"/>
  <c r="J63" i="3"/>
  <c r="J65" i="3" s="1"/>
  <c r="I63" i="3"/>
  <c r="I65" i="3" s="1"/>
  <c r="H63" i="3"/>
  <c r="G63" i="3"/>
  <c r="F63" i="3"/>
  <c r="H61" i="3"/>
  <c r="H62" i="3" s="1"/>
  <c r="G61" i="3"/>
  <c r="G62" i="3" s="1"/>
  <c r="F61" i="3"/>
  <c r="F62" i="3" s="1"/>
  <c r="J59" i="3"/>
  <c r="I59" i="3"/>
  <c r="H58" i="3"/>
  <c r="H64" i="3" s="1"/>
  <c r="G58" i="3"/>
  <c r="G64" i="3" s="1"/>
  <c r="G65" i="3" s="1"/>
  <c r="F58" i="3"/>
  <c r="F64" i="3" s="1"/>
  <c r="F65" i="3" s="1"/>
  <c r="J56" i="3"/>
  <c r="I56" i="3"/>
  <c r="J53" i="3"/>
  <c r="I53" i="3"/>
  <c r="J50" i="3"/>
  <c r="I50" i="3"/>
  <c r="J47" i="3"/>
  <c r="I47" i="3"/>
  <c r="J44" i="3"/>
  <c r="I44" i="3"/>
  <c r="J41" i="3"/>
  <c r="I41" i="3"/>
  <c r="J33" i="3"/>
  <c r="I33" i="3"/>
  <c r="H33" i="3"/>
  <c r="J32" i="3"/>
  <c r="J34" i="3" s="1"/>
  <c r="I32" i="3"/>
  <c r="I34" i="3" s="1"/>
  <c r="H32" i="3"/>
  <c r="H34" i="3" s="1"/>
  <c r="G32" i="3"/>
  <c r="F32" i="3"/>
  <c r="G30" i="3"/>
  <c r="G31" i="3" s="1"/>
  <c r="F30" i="3"/>
  <c r="F31" i="3" s="1"/>
  <c r="J28" i="3"/>
  <c r="I28" i="3"/>
  <c r="H28" i="3"/>
  <c r="G27" i="3"/>
  <c r="G28" i="3" s="1"/>
  <c r="F27" i="3"/>
  <c r="F28" i="3" s="1"/>
  <c r="J25" i="3"/>
  <c r="I25" i="3"/>
  <c r="H25" i="3"/>
  <c r="J22" i="3"/>
  <c r="I22" i="3"/>
  <c r="J19" i="3"/>
  <c r="I19" i="3"/>
  <c r="J16" i="3"/>
  <c r="I16" i="3"/>
  <c r="J13" i="3"/>
  <c r="I13" i="3"/>
  <c r="J10" i="3"/>
  <c r="I10" i="3"/>
  <c r="H65" i="3" l="1"/>
  <c r="F33" i="3"/>
  <c r="F34" i="3" s="1"/>
  <c r="G33" i="3"/>
  <c r="G34" i="3" s="1"/>
  <c r="F59" i="3"/>
  <c r="G59" i="3"/>
  <c r="H59" i="3"/>
</calcChain>
</file>

<file path=xl/sharedStrings.xml><?xml version="1.0" encoding="utf-8"?>
<sst xmlns="http://schemas.openxmlformats.org/spreadsheetml/2006/main" count="593" uniqueCount="302">
  <si>
    <t>P&amp;L $m)</t>
  </si>
  <si>
    <t>H1 2024</t>
  </si>
  <si>
    <t>H1 2025</t>
  </si>
  <si>
    <t xml:space="preserve">H1 2026 </t>
  </si>
  <si>
    <t>Revenue and other income</t>
  </si>
  <si>
    <t>Pre-hedging revenue</t>
  </si>
  <si>
    <t>Oil sales</t>
  </si>
  <si>
    <t>Gas sales</t>
  </si>
  <si>
    <t xml:space="preserve">Condensate sales </t>
  </si>
  <si>
    <t xml:space="preserve">Total </t>
  </si>
  <si>
    <t>Hedging gains (losses) ($m)</t>
  </si>
  <si>
    <t xml:space="preserve">Oil </t>
  </si>
  <si>
    <t>Gas</t>
  </si>
  <si>
    <t>Condensate</t>
  </si>
  <si>
    <t>Revenue, post-hedge</t>
  </si>
  <si>
    <t>Total revenue from production activities</t>
  </si>
  <si>
    <t>Tariff income and other revenue</t>
  </si>
  <si>
    <t>Total revenue and other income</t>
  </si>
  <si>
    <t>Cost of Operations</t>
  </si>
  <si>
    <t>Production, insurance and transportation costs</t>
  </si>
  <si>
    <t>Commodity purchases</t>
  </si>
  <si>
    <t>Royalties</t>
  </si>
  <si>
    <t>(Reversal)/impairment of receivables</t>
  </si>
  <si>
    <t>Depreciation of oil and gas assets</t>
  </si>
  <si>
    <t>Depreciation of right-of-use oil and gas assets</t>
  </si>
  <si>
    <t>Capitalisation of IFRS 16 lease depreciation on oil and gas assets</t>
  </si>
  <si>
    <t>Amortisation of capacity rights</t>
  </si>
  <si>
    <t>Movement in over/underlift balances and hydrocarbon inventories</t>
  </si>
  <si>
    <t>Other cost of operations</t>
  </si>
  <si>
    <t>Total cost of operations</t>
  </si>
  <si>
    <t>Impairments &amp; write-offs</t>
  </si>
  <si>
    <t>Impairment (expense)/reversal of oil and gas property, plant and equipment</t>
  </si>
  <si>
    <t>Net impairment (loss)/gain due to increase in decommissioning provisions on oil and gas tangible assets</t>
  </si>
  <si>
    <t>Impairment of assets previously assets held for sale</t>
  </si>
  <si>
    <t>Other impairments</t>
  </si>
  <si>
    <t>Impairment of goodwill</t>
  </si>
  <si>
    <t>Impairment of right of use asset</t>
  </si>
  <si>
    <t>Exploration costs written-off</t>
  </si>
  <si>
    <t>Exploration and evaluation expenditure and new ventures</t>
  </si>
  <si>
    <t>Loss on disposal</t>
  </si>
  <si>
    <t>Total impairments &amp; write-offs</t>
  </si>
  <si>
    <t>General and administrative expenses</t>
  </si>
  <si>
    <t>Depreciation of right-of-use non-oil and gas assets</t>
  </si>
  <si>
    <t>Depreciation of non-oil and gas assets</t>
  </si>
  <si>
    <t>Amortisation of non-oil and gas intangible assets</t>
  </si>
  <si>
    <t>Acquisition, restructuring and reorganisation-related transaction costs</t>
  </si>
  <si>
    <t>Other administrative costs</t>
  </si>
  <si>
    <t>Total general and administrative expenses</t>
  </si>
  <si>
    <t>Profit</t>
  </si>
  <si>
    <t>Operating profit</t>
  </si>
  <si>
    <t>Finance costs</t>
  </si>
  <si>
    <t>Finance income</t>
  </si>
  <si>
    <t>Finance expenses</t>
  </si>
  <si>
    <t>Total finance costs</t>
  </si>
  <si>
    <t>Profit before tax</t>
  </si>
  <si>
    <t xml:space="preserve">Income tax expense </t>
  </si>
  <si>
    <t xml:space="preserve">Profit after tax </t>
  </si>
  <si>
    <t>Adjusted profit after tax*</t>
  </si>
  <si>
    <t>EBITDAX</t>
  </si>
  <si>
    <t>Adjusted EBITDAX*</t>
  </si>
  <si>
    <t>Basic EPS ($ cents)</t>
  </si>
  <si>
    <t>Adjusted EPS ($ cents)*</t>
  </si>
  <si>
    <t>Balance sheet ($m)</t>
  </si>
  <si>
    <t>Assets</t>
  </si>
  <si>
    <t>Non-current assets</t>
  </si>
  <si>
    <t>Goodwill</t>
  </si>
  <si>
    <t>Equity-accounted investments</t>
  </si>
  <si>
    <t>Other intangible assets</t>
  </si>
  <si>
    <t>Property, plant and equipment</t>
  </si>
  <si>
    <t>Right-of-use assets</t>
  </si>
  <si>
    <t>Deferred tax assets</t>
  </si>
  <si>
    <t>Other receivables</t>
  </si>
  <si>
    <t>Other financial assets</t>
  </si>
  <si>
    <t>Total non-current assets</t>
  </si>
  <si>
    <t>Current assets</t>
  </si>
  <si>
    <t>Inventories</t>
  </si>
  <si>
    <t>Trade and other receivables</t>
  </si>
  <si>
    <t>Cash and cash equivalents</t>
  </si>
  <si>
    <t>Assets held for sale</t>
  </si>
  <si>
    <t>-</t>
  </si>
  <si>
    <t>Total current assets</t>
  </si>
  <si>
    <t>Total assets</t>
  </si>
  <si>
    <t>Equity &amp; Liabilities</t>
  </si>
  <si>
    <t>Equity</t>
  </si>
  <si>
    <t>Share capital</t>
  </si>
  <si>
    <t>Share premium</t>
  </si>
  <si>
    <t>Merger reserve</t>
  </si>
  <si>
    <t>Other reserves</t>
  </si>
  <si>
    <t>Retained earnings</t>
  </si>
  <si>
    <t>Equity attributable to owners of the company</t>
  </si>
  <si>
    <t>Equity attributable to subordinated notes investors</t>
  </si>
  <si>
    <t>Total equity</t>
  </si>
  <si>
    <t>Non-current liabilities</t>
  </si>
  <si>
    <t>Borrowings</t>
  </si>
  <si>
    <t>Provisions</t>
  </si>
  <si>
    <t>Deferred tax</t>
  </si>
  <si>
    <t>Trade and other payables</t>
  </si>
  <si>
    <t>Lease creditor</t>
  </si>
  <si>
    <t>Other financial liabilities</t>
  </si>
  <si>
    <t>Total non-current liabilities</t>
  </si>
  <si>
    <t>Current liabilities</t>
  </si>
  <si>
    <t>Current tax liabilities</t>
  </si>
  <si>
    <t>Liabilities directly associated with the assets held for sale</t>
  </si>
  <si>
    <t>Total current liabilities</t>
  </si>
  <si>
    <t>Total liabilities</t>
  </si>
  <si>
    <t>Total equity and liabilities</t>
  </si>
  <si>
    <t>Cash flow ($m)</t>
  </si>
  <si>
    <t>Profit before taxation</t>
  </si>
  <si>
    <t>Adjustments to reconcile profit before tax to net cash flows</t>
  </si>
  <si>
    <t>Finance cost, excluding foreign exchange</t>
  </si>
  <si>
    <t>Finance income, excluding foreign exchange</t>
  </si>
  <si>
    <t>Depreciation, Depletion and amortisation</t>
  </si>
  <si>
    <t>Impairment of non-current assets</t>
  </si>
  <si>
    <t>Fair value movement in unrealised carbon swaps</t>
  </si>
  <si>
    <t>Impairment of right-of-use asset</t>
  </si>
  <si>
    <t>Share based payments</t>
  </si>
  <si>
    <t>Decommissioning payments</t>
  </si>
  <si>
    <t>Onerous contract provision</t>
  </si>
  <si>
    <t>Fair value movements on derivatives</t>
  </si>
  <si>
    <t>Changes in provisions</t>
  </si>
  <si>
    <t>Exploration costs written off</t>
  </si>
  <si>
    <t>Write-off of non-oil and gas assets</t>
  </si>
  <si>
    <t>Pre-merger costs</t>
  </si>
  <si>
    <t>Onerous contract payments</t>
  </si>
  <si>
    <t>Gain/(loss) on disposal</t>
  </si>
  <si>
    <t>Movement in realised cash flow hedges not yet settled</t>
  </si>
  <si>
    <t>Unrealised foreign exchange (gain)/losses</t>
  </si>
  <si>
    <t>Working capital adjustments</t>
  </si>
  <si>
    <t>Decrease/(increase) in inventories</t>
  </si>
  <si>
    <t>(Increase)/decrease in trade and other receivables</t>
  </si>
  <si>
    <t>Decrease in trade and other payables</t>
  </si>
  <si>
    <t>Net tax payments</t>
  </si>
  <si>
    <t>Net cash inflow from operating activities</t>
  </si>
  <si>
    <t>Investing activities</t>
  </si>
  <si>
    <t>Expenditure on exploration and evaluation assets</t>
  </si>
  <si>
    <t>Expenditure on property, plant and equipment</t>
  </si>
  <si>
    <t>Expenditure on non-oil and gas intangible assets</t>
  </si>
  <si>
    <t>Expenditure on other intangible assets</t>
  </si>
  <si>
    <t>Cash acquired on business combinations</t>
  </si>
  <si>
    <t>Acquisition of subsidiaries, net of cash required</t>
  </si>
  <si>
    <t>Expenditure on business combinations - deferred consideration</t>
  </si>
  <si>
    <t>Acquisition deposit</t>
  </si>
  <si>
    <t>Disposal deposit</t>
  </si>
  <si>
    <t>Finance income received</t>
  </si>
  <si>
    <t>Payments relating to disposal of oil and gas properties</t>
  </si>
  <si>
    <t>Other receipts</t>
  </si>
  <si>
    <t>Net cash outflow from investing activities</t>
  </si>
  <si>
    <t>Financing activities</t>
  </si>
  <si>
    <t>Repurchase of shares</t>
  </si>
  <si>
    <t>Proceeds from subordinated notes net of transaction costs</t>
  </si>
  <si>
    <t>Proceeds from new borrowings - revolving credit facility</t>
  </si>
  <si>
    <t>Proceeds from new borrowings - reserve based lending facility</t>
  </si>
  <si>
    <t>Proceeds from new borrowings - bridge facility</t>
  </si>
  <si>
    <t>Proceeds from new borrowings - term loan</t>
  </si>
  <si>
    <t>Proceeds from new borrowings - exploration financing facility</t>
  </si>
  <si>
    <t>Proceeds from bond issuance  net of transaction costs</t>
  </si>
  <si>
    <t>Payments of principal portion of lease libailities</t>
  </si>
  <si>
    <t>Interest paid on lease liabilities</t>
  </si>
  <si>
    <t>Repayment of other loans</t>
  </si>
  <si>
    <t>Repayment of short term debt arising on business combination</t>
  </si>
  <si>
    <t>Repayment of hedging liabilities arising on business combination</t>
  </si>
  <si>
    <t>Repayment of revolving credit facility</t>
  </si>
  <si>
    <t>Repayment of reserve based lending facility</t>
  </si>
  <si>
    <t>Repayment of junior debt</t>
  </si>
  <si>
    <t>Repayment of exploration financing facility</t>
  </si>
  <si>
    <t>Repayment of financing arrangement</t>
  </si>
  <si>
    <t>Redemption of loan notes</t>
  </si>
  <si>
    <t>Repayment of bonds</t>
  </si>
  <si>
    <t>Repayment of subordinated notes</t>
  </si>
  <si>
    <t>Purchase of ESOP trust shares</t>
  </si>
  <si>
    <t>Interest paid and bank charges</t>
  </si>
  <si>
    <t>Distributions paid to subordinated notes investors</t>
  </si>
  <si>
    <t>Dividends paid to shareholders</t>
  </si>
  <si>
    <t>Net cash inflow/(outflow) from financing activities</t>
  </si>
  <si>
    <t>Net increase/(decrease) in cash and cash equivalents</t>
  </si>
  <si>
    <t>Net foreign exchange difference</t>
  </si>
  <si>
    <t>Reclassification of Vietnam cash as asset held for sale</t>
  </si>
  <si>
    <t>Cash and cash equivalents at 1 January</t>
  </si>
  <si>
    <t>Cash and cash equivalents at 31 December</t>
  </si>
  <si>
    <t>RCF/RBL</t>
  </si>
  <si>
    <t>Bonds</t>
  </si>
  <si>
    <t>Bridge</t>
  </si>
  <si>
    <t>Term loan</t>
  </si>
  <si>
    <t>EFF loan</t>
  </si>
  <si>
    <t>Net debt</t>
  </si>
  <si>
    <t>Financing arrangement</t>
  </si>
  <si>
    <t>Closing net borrowings</t>
  </si>
  <si>
    <t>non-current assets</t>
  </si>
  <si>
    <t>Closing net borowings after unamortised fees</t>
  </si>
  <si>
    <t>Unamortised fees</t>
  </si>
  <si>
    <t>Net debt before unamortised fees</t>
  </si>
  <si>
    <t>M&amp;A fees</t>
  </si>
  <si>
    <t>Free cash flow*</t>
  </si>
  <si>
    <t>* Harbour Energy introduced alternative performance measures in our financial reporting in H1 2025 covering adjusted EBITDAX, adjusted profit after taxation, adjusted effective tax rate and adjusted earnings per share. These are indicators that management consider better reflect our true underlying operational and financial performance in the period and facilitate a more meaningful period on period comparison</t>
  </si>
  <si>
    <t>+ historical financial information aligns to the year in which they were reported. If, in subsequent years, these have been restated then please refer to that year's Annual Report &amp; Accounts for details of the restatement</t>
  </si>
  <si>
    <t>Production (kboepd)</t>
  </si>
  <si>
    <t>2024*</t>
  </si>
  <si>
    <t>H1 2026</t>
  </si>
  <si>
    <t>Liquids (kboepd)</t>
  </si>
  <si>
    <t>Norway</t>
  </si>
  <si>
    <t>UK</t>
  </si>
  <si>
    <t>Germany</t>
  </si>
  <si>
    <t>Argentina</t>
  </si>
  <si>
    <t>Mexico</t>
  </si>
  <si>
    <t>US</t>
  </si>
  <si>
    <t>North Africa</t>
  </si>
  <si>
    <t>SE Asia</t>
  </si>
  <si>
    <t>Total</t>
  </si>
  <si>
    <t>Natural gas (kboepd)</t>
  </si>
  <si>
    <t>Total production (kboepd)</t>
  </si>
  <si>
    <t>Commodity split (%)</t>
  </si>
  <si>
    <t>Oil</t>
  </si>
  <si>
    <t>NGLs</t>
  </si>
  <si>
    <t>Liquids (oil &amp; NGLs)</t>
  </si>
  <si>
    <t>Opex</t>
  </si>
  <si>
    <t>Absolute opex ($m)</t>
  </si>
  <si>
    <t>Group</t>
  </si>
  <si>
    <t>Unit opex ($/boe)</t>
  </si>
  <si>
    <t>Capex**</t>
  </si>
  <si>
    <t>By Business Unit</t>
  </si>
  <si>
    <t>CCS</t>
  </si>
  <si>
    <t>Corporate</t>
  </si>
  <si>
    <t>International***</t>
  </si>
  <si>
    <t>Total capital investment expenditure</t>
  </si>
  <si>
    <t>Decommissioning</t>
  </si>
  <si>
    <t>Total capital expenditure</t>
  </si>
  <si>
    <t>By activity</t>
  </si>
  <si>
    <t>P&amp;D</t>
  </si>
  <si>
    <t>E&amp;A</t>
  </si>
  <si>
    <t>* 2024 included 4 months contribution from the WDEA asset portfolio acquired during the year</t>
  </si>
  <si>
    <t>** Capex is reported on an accrued basis</t>
  </si>
  <si>
    <t>*** before the 2024 annual report capex was split by UK &amp; international only</t>
  </si>
  <si>
    <t>Year end reserves and resources</t>
  </si>
  <si>
    <t>2P reserves</t>
  </si>
  <si>
    <t>Liquids</t>
  </si>
  <si>
    <t>International*</t>
  </si>
  <si>
    <t>2C resources</t>
  </si>
  <si>
    <t>* before the 2024 annual report reserves and resources were split by UK &amp; international only</t>
  </si>
  <si>
    <t>Realised Prices (kboepd)</t>
  </si>
  <si>
    <t>Oil ($/bbl)</t>
  </si>
  <si>
    <t>Brent</t>
  </si>
  <si>
    <t>HBR pre-hedge</t>
  </si>
  <si>
    <t>HBR post hedge</t>
  </si>
  <si>
    <t>NGLs ($/bbl)</t>
  </si>
  <si>
    <t>HBR overall realised NGL price</t>
  </si>
  <si>
    <t>Liquids ($/bbl)</t>
  </si>
  <si>
    <t>European gas ($/mscf)</t>
  </si>
  <si>
    <t>NBP</t>
  </si>
  <si>
    <t>TTF</t>
  </si>
  <si>
    <t>Other gas ($/mscf)</t>
  </si>
  <si>
    <t>Other</t>
  </si>
  <si>
    <t xml:space="preserve">Hedge position as at </t>
  </si>
  <si>
    <t xml:space="preserve">Start date for balance of year </t>
  </si>
  <si>
    <t>GBPUSD</t>
  </si>
  <si>
    <t>EURUSD</t>
  </si>
  <si>
    <t>Forward curve price assumptions as at 30 June 2026</t>
  </si>
  <si>
    <t>H2 2026</t>
  </si>
  <si>
    <t>Oil $/bbl</t>
  </si>
  <si>
    <t>EU gas $/mscf</t>
  </si>
  <si>
    <t>Hedge position as at 30 June 2026</t>
  </si>
  <si>
    <t>Volume</t>
  </si>
  <si>
    <t>Price</t>
  </si>
  <si>
    <t>kboepd</t>
  </si>
  <si>
    <t>($/mscf,$/bbl)</t>
  </si>
  <si>
    <t>Swaps/ fwd sales</t>
  </si>
  <si>
    <t>Collars (put-call)</t>
  </si>
  <si>
    <t>11.6-20.2</t>
  </si>
  <si>
    <t>11.5-20.3</t>
  </si>
  <si>
    <t>8.9-15.8</t>
  </si>
  <si>
    <t>8.1-15.0</t>
  </si>
  <si>
    <t>Total Gas</t>
  </si>
  <si>
    <t>65-95</t>
  </si>
  <si>
    <t>64-93</t>
  </si>
  <si>
    <t>60-83</t>
  </si>
  <si>
    <t>58-76</t>
  </si>
  <si>
    <t>Total Oil</t>
  </si>
  <si>
    <t>13.0-22.2</t>
  </si>
  <si>
    <t>13.0-23.0</t>
  </si>
  <si>
    <t>9.0-15.6</t>
  </si>
  <si>
    <t>8.2-15.4</t>
  </si>
  <si>
    <t>61-79</t>
  </si>
  <si>
    <t>61-78</t>
  </si>
  <si>
    <t>61-82</t>
  </si>
  <si>
    <t>60-76</t>
  </si>
  <si>
    <t>10.6-18.5</t>
  </si>
  <si>
    <t>10.4-18.3</t>
  </si>
  <si>
    <t>8.7-16.0</t>
  </si>
  <si>
    <t>8.0-14.5</t>
  </si>
  <si>
    <t>60-78</t>
  </si>
  <si>
    <t>61-80</t>
  </si>
  <si>
    <t>60-77</t>
  </si>
  <si>
    <t>11.8-21.1</t>
  </si>
  <si>
    <t>11.4-20.7</t>
  </si>
  <si>
    <t>8.9-16.3</t>
  </si>
  <si>
    <t>8.4-12.5</t>
  </si>
  <si>
    <t>63-85</t>
  </si>
  <si>
    <t>63-84</t>
  </si>
  <si>
    <t>60-81</t>
  </si>
  <si>
    <t>68-108</t>
  </si>
  <si>
    <t>68-107</t>
  </si>
  <si>
    <t>56-87</t>
  </si>
  <si>
    <t>55-75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</si>
</sst>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
    <numFmt numFmtId="165" formatCode="_-* #,##0_-;\-* #,##0_-;_-* &quot;-&quot;??_-;_-@_-"/>
    <numFmt numFmtId="166" formatCode="0.0"/>
    <numFmt numFmtId="167" formatCode="#,##0.0;\(#,##0.0\)"/>
    <numFmt numFmtId="168" formatCode="#,##0.00;\(#,##0.00\)"/>
    <numFmt numFmtId="169" formatCode="[$-F800]dddd\,\ mmmm\ dd\,\ yyyy"/>
  </numFmts>
  <fonts count="31" x14ac:knownFonts="1">
    <font>
      <sz val="11"/>
      <color theme="1"/>
      <name val="Aptos Narrow"/>
      <family val="2"/>
      <scheme val="minor"/>
    </font>
    <font>
      <sz val="11"/>
      <color theme="1"/>
      <name val="Aptos Narrow"/>
      <family val="2"/>
      <scheme val="minor"/>
    </font>
    <font>
      <sz val="11"/>
      <color theme="1"/>
      <name val="Aptos Narrow"/>
      <family val="2"/>
    </font>
    <font>
      <b/>
      <sz val="11"/>
      <color rgb="FFFFFFFF"/>
      <name val="Calibri"/>
      <family val="2"/>
    </font>
    <font>
      <sz val="11"/>
      <color rgb="FF000000"/>
      <name val="Aptos Narrow"/>
      <family val="2"/>
    </font>
    <font>
      <sz val="11"/>
      <color rgb="FF000000"/>
      <name val="Calibri"/>
      <family val="2"/>
    </font>
    <font>
      <b/>
      <sz val="11"/>
      <color rgb="FF002060"/>
      <name val="Calibri"/>
      <family val="2"/>
    </font>
    <font>
      <sz val="11"/>
      <name val="Calibri"/>
      <family val="2"/>
    </font>
    <font>
      <b/>
      <sz val="11"/>
      <color rgb="FF003A70"/>
      <name val="Calibri"/>
      <family val="2"/>
    </font>
    <font>
      <sz val="11"/>
      <color rgb="FF002060"/>
      <name val="Calibri"/>
      <family val="2"/>
    </font>
    <font>
      <sz val="11"/>
      <color rgb="FF003A70"/>
      <name val="Calibri"/>
      <family val="2"/>
    </font>
    <font>
      <sz val="12"/>
      <color rgb="FF424242"/>
      <name val="Calibri"/>
      <family val="2"/>
    </font>
    <font>
      <sz val="11"/>
      <color rgb="FF424242"/>
      <name val="Calibri"/>
      <family val="2"/>
    </font>
    <font>
      <b/>
      <sz val="12"/>
      <color rgb="FF002060"/>
      <name val="Calibri"/>
      <family val="2"/>
    </font>
    <font>
      <sz val="11"/>
      <color rgb="FF424242"/>
      <name val="Segoe UI"/>
      <family val="2"/>
    </font>
    <font>
      <sz val="12"/>
      <color rgb="FF424242"/>
      <name val="Segoe UI"/>
      <family val="2"/>
    </font>
    <font>
      <b/>
      <sz val="11"/>
      <color rgb="FF000000"/>
      <name val="Calibri"/>
      <family val="2"/>
    </font>
    <font>
      <b/>
      <sz val="11"/>
      <color rgb="FF000000"/>
      <name val="Aptos Narrow"/>
      <family val="2"/>
    </font>
    <font>
      <b/>
      <sz val="11"/>
      <color rgb="FF002060"/>
      <name val="Aptos Narrow"/>
      <family val="2"/>
    </font>
    <font>
      <sz val="11"/>
      <color theme="1"/>
      <name val="Calibri"/>
      <family val="2"/>
    </font>
    <font>
      <b/>
      <sz val="11"/>
      <color theme="0"/>
      <name val="Calibri"/>
      <family val="2"/>
    </font>
    <font>
      <i/>
      <sz val="11"/>
      <color theme="1"/>
      <name val="Calibri"/>
      <family val="2"/>
    </font>
    <font>
      <i/>
      <sz val="11"/>
      <color theme="1"/>
      <name val="Aptos Narrow"/>
      <family val="2"/>
      <scheme val="minor"/>
    </font>
    <font>
      <b/>
      <sz val="11"/>
      <color rgb="FF003A70"/>
      <name val="Aptos Narrow"/>
      <family val="2"/>
    </font>
    <font>
      <b/>
      <sz val="11"/>
      <color rgb="FFE97132"/>
      <name val="Aptos Narrow"/>
      <family val="2"/>
    </font>
    <font>
      <b/>
      <sz val="11"/>
      <color rgb="FFFFFFFF"/>
      <name val="Aptos Narrow"/>
      <family val="2"/>
    </font>
    <font>
      <sz val="11"/>
      <color rgb="FFFFFFFF"/>
      <name val="Aptos Narrow"/>
      <family val="2"/>
    </font>
    <font>
      <i/>
      <sz val="10"/>
      <color rgb="FF000000"/>
      <name val="Aptos Narrow"/>
      <family val="2"/>
    </font>
    <font>
      <sz val="10"/>
      <color rgb="FF0E2841"/>
      <name val="Aptos Narrow"/>
      <family val="2"/>
    </font>
    <font>
      <sz val="11"/>
      <name val="Aptos Narrow"/>
      <family val="2"/>
    </font>
    <font>
      <sz val="11"/>
      <color rgb="FF003A70"/>
      <name val="Aptos Narrow"/>
      <family val="2"/>
    </font>
  </fonts>
  <fills count="12">
    <fill>
      <patternFill patternType="none"/>
    </fill>
    <fill>
      <patternFill patternType="gray125"/>
    </fill>
    <fill>
      <patternFill patternType="solid">
        <fgColor rgb="FFE97132"/>
        <bgColor rgb="FF000000"/>
      </patternFill>
    </fill>
    <fill>
      <patternFill patternType="solid">
        <fgColor rgb="FF002060"/>
        <bgColor rgb="FF000000"/>
      </patternFill>
    </fill>
    <fill>
      <patternFill patternType="solid">
        <fgColor rgb="FFE8E8E8"/>
        <bgColor rgb="FF000000"/>
      </patternFill>
    </fill>
    <fill>
      <patternFill patternType="solid">
        <fgColor rgb="FFF2F2F2"/>
        <bgColor rgb="FF000000"/>
      </patternFill>
    </fill>
    <fill>
      <patternFill patternType="solid">
        <fgColor theme="5"/>
        <bgColor indexed="64"/>
      </patternFill>
    </fill>
    <fill>
      <patternFill patternType="solid">
        <fgColor rgb="FF002060"/>
        <bgColor indexed="64"/>
      </patternFill>
    </fill>
    <fill>
      <patternFill patternType="solid">
        <fgColor theme="0" tint="-4.9989318521683403E-2"/>
        <bgColor indexed="64"/>
      </patternFill>
    </fill>
    <fill>
      <patternFill patternType="solid">
        <fgColor rgb="FF808080"/>
        <bgColor rgb="FF000000"/>
      </patternFill>
    </fill>
    <fill>
      <patternFill patternType="solid">
        <fgColor theme="0"/>
        <bgColor indexed="64"/>
      </patternFill>
    </fill>
    <fill>
      <patternFill patternType="solid">
        <fgColor theme="2"/>
        <bgColor indexed="64"/>
      </patternFill>
    </fill>
  </fills>
  <borders count="9">
    <border>
      <left/>
      <right/>
      <top/>
      <bottom/>
      <diagonal/>
    </border>
    <border>
      <left/>
      <right/>
      <top style="medium">
        <color rgb="FF003A70"/>
      </top>
      <bottom style="medium">
        <color rgb="FF003A70"/>
      </bottom>
      <diagonal/>
    </border>
    <border>
      <left/>
      <right/>
      <top style="medium">
        <color rgb="FF002060"/>
      </top>
      <bottom style="medium">
        <color rgb="FF002060"/>
      </bottom>
      <diagonal/>
    </border>
    <border>
      <left/>
      <right/>
      <top/>
      <bottom style="medium">
        <color indexed="64"/>
      </bottom>
      <diagonal/>
    </border>
    <border>
      <left/>
      <right/>
      <top style="medium">
        <color indexed="64"/>
      </top>
      <bottom style="medium">
        <color indexed="64"/>
      </bottom>
      <diagonal/>
    </border>
    <border>
      <left/>
      <right/>
      <top/>
      <bottom style="thin">
        <color indexed="64"/>
      </bottom>
      <diagonal/>
    </border>
    <border>
      <left/>
      <right/>
      <top style="thin">
        <color indexed="64"/>
      </top>
      <bottom/>
      <diagonal/>
    </border>
    <border>
      <left/>
      <right/>
      <top/>
      <bottom style="medium">
        <color rgb="FF003A70"/>
      </bottom>
      <diagonal/>
    </border>
    <border>
      <left/>
      <right/>
      <top style="medium">
        <color rgb="FF003A70"/>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cellStyleXfs>
  <cellXfs count="145">
    <xf numFmtId="0" fontId="0" fillId="0" borderId="0" xfId="0"/>
    <xf numFmtId="0" fontId="2" fillId="0" borderId="0" xfId="0" applyFont="1"/>
    <xf numFmtId="0" fontId="3" fillId="2" borderId="0" xfId="0" applyFont="1" applyFill="1" applyAlignment="1">
      <alignment horizontal="left" vertical="center" wrapText="1" readingOrder="1"/>
    </xf>
    <xf numFmtId="0" fontId="3" fillId="2" borderId="0" xfId="1" applyNumberFormat="1" applyFont="1" applyFill="1" applyBorder="1" applyAlignment="1">
      <alignment horizontal="right" vertical="center" wrapText="1" readingOrder="1"/>
    </xf>
    <xf numFmtId="164" fontId="3" fillId="2" borderId="0" xfId="1" applyNumberFormat="1" applyFont="1" applyFill="1" applyBorder="1" applyAlignment="1">
      <alignment horizontal="right" vertical="center" wrapText="1" readingOrder="1"/>
    </xf>
    <xf numFmtId="0" fontId="3" fillId="0" borderId="0" xfId="0" applyFont="1" applyAlignment="1">
      <alignment horizontal="left" vertical="center" wrapText="1" readingOrder="1"/>
    </xf>
    <xf numFmtId="164" fontId="3" fillId="0" borderId="0" xfId="1" applyNumberFormat="1" applyFont="1" applyFill="1" applyBorder="1" applyAlignment="1">
      <alignment horizontal="center" vertical="center" wrapText="1" readingOrder="1"/>
    </xf>
    <xf numFmtId="0" fontId="3" fillId="3" borderId="0" xfId="0" applyFont="1" applyFill="1" applyAlignment="1">
      <alignment horizontal="left" vertical="center" wrapText="1" readingOrder="1"/>
    </xf>
    <xf numFmtId="0" fontId="5" fillId="0" borderId="0" xfId="0" applyFont="1"/>
    <xf numFmtId="164" fontId="5" fillId="3" borderId="0" xfId="1" applyNumberFormat="1" applyFont="1" applyFill="1" applyBorder="1"/>
    <xf numFmtId="164" fontId="5" fillId="0" borderId="0" xfId="1" applyNumberFormat="1" applyFont="1" applyFill="1" applyBorder="1"/>
    <xf numFmtId="0" fontId="6" fillId="0" borderId="0" xfId="0" applyFont="1" applyAlignment="1">
      <alignment horizontal="left" vertical="center" wrapText="1" readingOrder="1"/>
    </xf>
    <xf numFmtId="0" fontId="7" fillId="0" borderId="0" xfId="0" applyFont="1" applyAlignment="1">
      <alignment horizontal="left" vertical="center" wrapText="1" indent="1" readingOrder="1"/>
    </xf>
    <xf numFmtId="164" fontId="5" fillId="0" borderId="0" xfId="1" quotePrefix="1" applyNumberFormat="1" applyFont="1" applyFill="1" applyBorder="1" applyAlignment="1">
      <alignment horizontal="right"/>
    </xf>
    <xf numFmtId="164" fontId="5" fillId="4" borderId="0" xfId="1" quotePrefix="1" applyNumberFormat="1" applyFont="1" applyFill="1" applyBorder="1" applyAlignment="1">
      <alignment horizontal="right"/>
    </xf>
    <xf numFmtId="164" fontId="5" fillId="0" borderId="0" xfId="1" applyNumberFormat="1" applyFont="1" applyFill="1" applyBorder="1" applyAlignment="1">
      <alignment horizontal="right"/>
    </xf>
    <xf numFmtId="0" fontId="8" fillId="0" borderId="1" xfId="0" applyFont="1" applyBorder="1" applyAlignment="1">
      <alignment horizontal="left" vertical="center" wrapText="1" readingOrder="1"/>
    </xf>
    <xf numFmtId="164" fontId="9" fillId="0" borderId="2" xfId="1" quotePrefix="1" applyNumberFormat="1" applyFont="1" applyFill="1" applyBorder="1" applyAlignment="1">
      <alignment horizontal="right"/>
    </xf>
    <xf numFmtId="164" fontId="9" fillId="4" borderId="2" xfId="1" quotePrefix="1" applyNumberFormat="1" applyFont="1" applyFill="1" applyBorder="1" applyAlignment="1">
      <alignment horizontal="right"/>
    </xf>
    <xf numFmtId="164" fontId="9" fillId="0" borderId="2" xfId="1" applyNumberFormat="1" applyFont="1" applyFill="1" applyBorder="1" applyAlignment="1">
      <alignment horizontal="right"/>
    </xf>
    <xf numFmtId="0" fontId="9" fillId="0" borderId="0" xfId="0" applyFont="1"/>
    <xf numFmtId="164" fontId="9" fillId="0" borderId="0" xfId="1" applyNumberFormat="1" applyFont="1" applyFill="1" applyBorder="1"/>
    <xf numFmtId="164" fontId="9" fillId="0" borderId="0" xfId="1" applyNumberFormat="1" applyFont="1" applyFill="1" applyBorder="1" applyAlignment="1">
      <alignment horizontal="right"/>
    </xf>
    <xf numFmtId="0" fontId="6" fillId="0" borderId="1" xfId="3" applyFont="1" applyBorder="1"/>
    <xf numFmtId="164" fontId="10" fillId="0" borderId="1" xfId="1" applyNumberFormat="1" applyFont="1" applyFill="1" applyBorder="1" applyAlignment="1">
      <alignment horizontal="right" vertical="center" wrapText="1" readingOrder="1"/>
    </xf>
    <xf numFmtId="164" fontId="8" fillId="0" borderId="1" xfId="1" applyNumberFormat="1" applyFont="1" applyFill="1" applyBorder="1" applyAlignment="1">
      <alignment horizontal="right" vertical="center" wrapText="1" readingOrder="1"/>
    </xf>
    <xf numFmtId="164" fontId="5" fillId="3" borderId="0" xfId="1" applyNumberFormat="1" applyFont="1" applyFill="1" applyBorder="1" applyAlignment="1">
      <alignment horizontal="right"/>
    </xf>
    <xf numFmtId="164" fontId="6" fillId="0" borderId="2" xfId="1" quotePrefix="1" applyNumberFormat="1" applyFont="1" applyFill="1" applyBorder="1" applyAlignment="1">
      <alignment horizontal="right"/>
    </xf>
    <xf numFmtId="164" fontId="6" fillId="0" borderId="2" xfId="1" applyNumberFormat="1" applyFont="1" applyFill="1" applyBorder="1" applyAlignment="1">
      <alignment horizontal="right"/>
    </xf>
    <xf numFmtId="0" fontId="6" fillId="0" borderId="0" xfId="3" applyFont="1"/>
    <xf numFmtId="164" fontId="8" fillId="0" borderId="0" xfId="1" applyNumberFormat="1" applyFont="1" applyFill="1" applyBorder="1" applyAlignment="1">
      <alignment horizontal="left" vertical="center" wrapText="1" readingOrder="1"/>
    </xf>
    <xf numFmtId="164" fontId="8" fillId="0" borderId="0" xfId="1" applyNumberFormat="1" applyFont="1" applyFill="1" applyBorder="1" applyAlignment="1">
      <alignment horizontal="right" vertical="center" wrapText="1" readingOrder="1"/>
    </xf>
    <xf numFmtId="0" fontId="6" fillId="0" borderId="0" xfId="0" applyFont="1"/>
    <xf numFmtId="0" fontId="8" fillId="0" borderId="0" xfId="0" applyFont="1" applyAlignment="1">
      <alignment horizontal="left" vertical="center" wrapText="1" readingOrder="1"/>
    </xf>
    <xf numFmtId="164" fontId="6" fillId="0" borderId="0" xfId="1" applyNumberFormat="1" applyFont="1" applyFill="1" applyBorder="1" applyAlignment="1">
      <alignment horizontal="right"/>
    </xf>
    <xf numFmtId="164" fontId="5" fillId="0" borderId="3" xfId="1" applyNumberFormat="1" applyFont="1" applyFill="1" applyBorder="1" applyAlignment="1">
      <alignment horizontal="right"/>
    </xf>
    <xf numFmtId="164" fontId="6" fillId="0" borderId="4" xfId="1" applyNumberFormat="1" applyFont="1" applyFill="1" applyBorder="1" applyAlignment="1">
      <alignment horizontal="right"/>
    </xf>
    <xf numFmtId="164" fontId="6" fillId="5" borderId="2" xfId="1" applyNumberFormat="1" applyFont="1" applyFill="1" applyBorder="1" applyAlignment="1">
      <alignment horizontal="right"/>
    </xf>
    <xf numFmtId="164" fontId="8" fillId="5" borderId="1" xfId="1" applyNumberFormat="1" applyFont="1" applyFill="1" applyBorder="1" applyAlignment="1">
      <alignment horizontal="right" vertical="center" wrapText="1" readingOrder="1"/>
    </xf>
    <xf numFmtId="0" fontId="11" fillId="0" borderId="0" xfId="0" applyFont="1" applyAlignment="1">
      <alignment horizontal="left" vertical="top" indent="1"/>
    </xf>
    <xf numFmtId="164" fontId="11" fillId="0" borderId="0" xfId="1" applyNumberFormat="1" applyFont="1" applyFill="1" applyBorder="1" applyAlignment="1">
      <alignment horizontal="left" vertical="top" indent="1"/>
    </xf>
    <xf numFmtId="0" fontId="12" fillId="0" borderId="0" xfId="0" applyFont="1" applyAlignment="1">
      <alignment horizontal="left" vertical="top" indent="1"/>
    </xf>
    <xf numFmtId="3" fontId="11" fillId="0" borderId="0" xfId="0" applyNumberFormat="1" applyFont="1" applyAlignment="1">
      <alignment horizontal="left" vertical="top" indent="1"/>
    </xf>
    <xf numFmtId="165" fontId="8" fillId="0" borderId="1" xfId="1" applyNumberFormat="1" applyFont="1" applyFill="1" applyBorder="1" applyAlignment="1">
      <alignment vertical="center" wrapText="1" readingOrder="1"/>
    </xf>
    <xf numFmtId="164" fontId="8" fillId="0" borderId="1" xfId="1" applyNumberFormat="1" applyFont="1" applyFill="1" applyBorder="1" applyAlignment="1">
      <alignment vertical="center" wrapText="1" readingOrder="1"/>
    </xf>
    <xf numFmtId="165" fontId="8" fillId="0" borderId="0" xfId="1" applyNumberFormat="1" applyFont="1" applyFill="1" applyBorder="1" applyAlignment="1">
      <alignment vertical="center" wrapText="1" readingOrder="1"/>
    </xf>
    <xf numFmtId="164" fontId="8" fillId="0" borderId="0" xfId="1" applyNumberFormat="1" applyFont="1" applyFill="1" applyBorder="1" applyAlignment="1">
      <alignment vertical="center" wrapText="1" readingOrder="1"/>
    </xf>
    <xf numFmtId="0" fontId="6" fillId="0" borderId="0" xfId="0" applyFont="1" applyAlignment="1">
      <alignment horizontal="left" vertical="top" indent="1"/>
    </xf>
    <xf numFmtId="3" fontId="13" fillId="0" borderId="0" xfId="0" applyNumberFormat="1" applyFont="1" applyAlignment="1">
      <alignment horizontal="left" vertical="top" indent="1"/>
    </xf>
    <xf numFmtId="164" fontId="6" fillId="0" borderId="0" xfId="1" quotePrefix="1" applyNumberFormat="1" applyFont="1" applyFill="1" applyBorder="1" applyAlignment="1">
      <alignment horizontal="right"/>
    </xf>
    <xf numFmtId="0" fontId="14" fillId="0" borderId="0" xfId="0" applyFont="1" applyAlignment="1">
      <alignment horizontal="left" vertical="top" indent="1"/>
    </xf>
    <xf numFmtId="3" fontId="15" fillId="0" borderId="0" xfId="0" applyNumberFormat="1" applyFont="1" applyAlignment="1">
      <alignment horizontal="left" vertical="top" indent="1"/>
    </xf>
    <xf numFmtId="164" fontId="15" fillId="0" borderId="0" xfId="1" applyNumberFormat="1" applyFont="1" applyFill="1" applyBorder="1" applyAlignment="1">
      <alignment horizontal="left" vertical="top" indent="1"/>
    </xf>
    <xf numFmtId="0" fontId="13" fillId="0" borderId="0" xfId="0" applyFont="1" applyAlignment="1">
      <alignment horizontal="left" vertical="top" indent="1"/>
    </xf>
    <xf numFmtId="0" fontId="15" fillId="0" borderId="0" xfId="0" applyFont="1" applyAlignment="1">
      <alignment horizontal="left" vertical="top" indent="1"/>
    </xf>
    <xf numFmtId="164" fontId="6" fillId="0" borderId="0" xfId="1" applyNumberFormat="1" applyFont="1" applyFill="1" applyBorder="1"/>
    <xf numFmtId="0" fontId="8" fillId="0" borderId="3" xfId="0" applyFont="1" applyBorder="1" applyAlignment="1">
      <alignment horizontal="left" vertical="center" wrapText="1" readingOrder="1"/>
    </xf>
    <xf numFmtId="0" fontId="8" fillId="0" borderId="4" xfId="0" applyFont="1" applyBorder="1" applyAlignment="1">
      <alignment horizontal="left" vertical="center" wrapText="1" readingOrder="1"/>
    </xf>
    <xf numFmtId="164" fontId="2" fillId="0" borderId="0" xfId="1" applyNumberFormat="1" applyFont="1" applyFill="1" applyBorder="1"/>
    <xf numFmtId="164" fontId="6" fillId="0" borderId="4" xfId="1" applyNumberFormat="1" applyFont="1" applyFill="1" applyBorder="1"/>
    <xf numFmtId="0" fontId="2" fillId="0" borderId="0" xfId="0" applyFont="1" applyAlignment="1">
      <alignment wrapText="1"/>
    </xf>
    <xf numFmtId="0" fontId="2" fillId="0" borderId="0" xfId="0" quotePrefix="1" applyFont="1" applyAlignment="1">
      <alignment wrapText="1"/>
    </xf>
    <xf numFmtId="164" fontId="2" fillId="5" borderId="0" xfId="1" applyNumberFormat="1" applyFont="1" applyFill="1" applyBorder="1"/>
    <xf numFmtId="164" fontId="2" fillId="4" borderId="0" xfId="1" applyNumberFormat="1" applyFont="1" applyFill="1" applyBorder="1"/>
    <xf numFmtId="9" fontId="2" fillId="0" borderId="0" xfId="2" applyFont="1" applyFill="1" applyBorder="1"/>
    <xf numFmtId="1" fontId="2" fillId="0" borderId="0" xfId="0" applyNumberFormat="1" applyFont="1"/>
    <xf numFmtId="166" fontId="2" fillId="0" borderId="0" xfId="0" applyNumberFormat="1" applyFont="1"/>
    <xf numFmtId="166" fontId="2" fillId="0" borderId="0" xfId="1" applyNumberFormat="1" applyFont="1" applyFill="1" applyBorder="1"/>
    <xf numFmtId="1" fontId="2" fillId="4" borderId="0" xfId="0" applyNumberFormat="1" applyFont="1" applyFill="1"/>
    <xf numFmtId="167" fontId="2" fillId="0" borderId="0" xfId="1" applyNumberFormat="1" applyFont="1" applyFill="1" applyBorder="1"/>
    <xf numFmtId="167" fontId="2" fillId="4" borderId="0" xfId="1" applyNumberFormat="1" applyFont="1" applyFill="1" applyBorder="1"/>
    <xf numFmtId="167" fontId="6" fillId="0" borderId="2" xfId="1" quotePrefix="1" applyNumberFormat="1" applyFont="1" applyFill="1" applyBorder="1" applyAlignment="1">
      <alignment horizontal="right"/>
    </xf>
    <xf numFmtId="168" fontId="6" fillId="0" borderId="2" xfId="1" applyNumberFormat="1" applyFont="1" applyFill="1" applyBorder="1" applyAlignment="1">
      <alignment horizontal="right"/>
    </xf>
    <xf numFmtId="167" fontId="6" fillId="0" borderId="2" xfId="1" applyNumberFormat="1" applyFont="1" applyFill="1" applyBorder="1" applyAlignment="1">
      <alignment horizontal="right"/>
    </xf>
    <xf numFmtId="164" fontId="2" fillId="0" borderId="0" xfId="0" applyNumberFormat="1" applyFont="1"/>
    <xf numFmtId="0" fontId="3" fillId="2" borderId="0" xfId="0" applyFont="1" applyFill="1" applyAlignment="1">
      <alignment horizontal="left" vertical="center" wrapText="1" readingOrder="1"/>
    </xf>
    <xf numFmtId="0" fontId="5" fillId="0" borderId="0" xfId="0" applyFont="1" applyAlignment="1">
      <alignment horizontal="left" vertical="center"/>
    </xf>
    <xf numFmtId="0" fontId="2" fillId="5" borderId="0" xfId="0" applyFont="1" applyFill="1"/>
    <xf numFmtId="0" fontId="5" fillId="0" borderId="5" xfId="0" applyFont="1" applyBorder="1" applyAlignment="1">
      <alignment horizontal="left" vertical="center"/>
    </xf>
    <xf numFmtId="0" fontId="16" fillId="0" borderId="5" xfId="0" applyFont="1" applyBorder="1"/>
    <xf numFmtId="0" fontId="17" fillId="0" borderId="0" xfId="0" applyFont="1"/>
    <xf numFmtId="164" fontId="17" fillId="5" borderId="5" xfId="1" applyNumberFormat="1" applyFont="1" applyFill="1" applyBorder="1"/>
    <xf numFmtId="0" fontId="17" fillId="5" borderId="5" xfId="0" applyFont="1" applyFill="1" applyBorder="1"/>
    <xf numFmtId="164" fontId="17" fillId="0" borderId="5" xfId="1" applyNumberFormat="1" applyFont="1" applyFill="1" applyBorder="1"/>
    <xf numFmtId="0" fontId="5" fillId="0" borderId="6" xfId="0" applyFont="1" applyBorder="1" applyAlignment="1">
      <alignment horizontal="left" vertical="center"/>
    </xf>
    <xf numFmtId="0" fontId="6" fillId="0" borderId="6" xfId="3" applyFont="1" applyBorder="1" applyAlignment="1">
      <alignment horizontal="left" vertical="center"/>
    </xf>
    <xf numFmtId="164" fontId="18" fillId="0" borderId="0" xfId="1" applyNumberFormat="1" applyFont="1" applyFill="1" applyBorder="1"/>
    <xf numFmtId="0" fontId="6" fillId="0" borderId="0" xfId="3" applyFont="1" applyAlignment="1">
      <alignment horizontal="left" vertical="center"/>
    </xf>
    <xf numFmtId="0" fontId="6" fillId="0" borderId="7" xfId="3" applyFont="1" applyBorder="1" applyAlignment="1">
      <alignment horizontal="left" vertical="center"/>
    </xf>
    <xf numFmtId="164" fontId="6" fillId="0" borderId="2" xfId="1" quotePrefix="1" applyNumberFormat="1" applyFont="1" applyFill="1" applyBorder="1" applyAlignment="1">
      <alignment horizontal="left"/>
    </xf>
    <xf numFmtId="0" fontId="3" fillId="6" borderId="0" xfId="0" applyFont="1" applyFill="1" applyAlignment="1">
      <alignment horizontal="left" vertical="center" wrapText="1" readingOrder="1"/>
    </xf>
    <xf numFmtId="0" fontId="19" fillId="0" borderId="0" xfId="0" applyFont="1"/>
    <xf numFmtId="0" fontId="3" fillId="6" borderId="0" xfId="1" applyNumberFormat="1" applyFont="1" applyFill="1" applyAlignment="1">
      <alignment horizontal="right" vertical="center" wrapText="1" readingOrder="1"/>
    </xf>
    <xf numFmtId="164" fontId="0" fillId="0" borderId="0" xfId="1" applyNumberFormat="1" applyFont="1"/>
    <xf numFmtId="0" fontId="20" fillId="7" borderId="0" xfId="0" applyFont="1" applyFill="1" applyAlignment="1">
      <alignment horizontal="left" vertical="center" wrapText="1" readingOrder="1"/>
    </xf>
    <xf numFmtId="164" fontId="19" fillId="7" borderId="0" xfId="1" applyNumberFormat="1" applyFont="1" applyFill="1"/>
    <xf numFmtId="164" fontId="19" fillId="7" borderId="0" xfId="1" applyNumberFormat="1" applyFont="1" applyFill="1" applyAlignment="1">
      <alignment horizontal="right"/>
    </xf>
    <xf numFmtId="0" fontId="21" fillId="0" borderId="0" xfId="0" applyFont="1"/>
    <xf numFmtId="0" fontId="22" fillId="0" borderId="0" xfId="0" applyFont="1"/>
    <xf numFmtId="164" fontId="22" fillId="0" borderId="0" xfId="1" applyNumberFormat="1" applyFont="1" applyFill="1"/>
    <xf numFmtId="164" fontId="22" fillId="0" borderId="0" xfId="1" applyNumberFormat="1" applyFont="1"/>
    <xf numFmtId="164" fontId="0" fillId="8" borderId="0" xfId="1" applyNumberFormat="1" applyFont="1" applyFill="1"/>
    <xf numFmtId="164" fontId="0" fillId="0" borderId="0" xfId="1" applyNumberFormat="1" applyFont="1" applyFill="1"/>
    <xf numFmtId="1" fontId="0" fillId="0" borderId="0" xfId="2" applyNumberFormat="1" applyFont="1"/>
    <xf numFmtId="0" fontId="20" fillId="0" borderId="0" xfId="0" applyFont="1" applyAlignment="1">
      <alignment horizontal="left" vertical="center" wrapText="1" readingOrder="1"/>
    </xf>
    <xf numFmtId="164" fontId="19" fillId="0" borderId="0" xfId="1" applyNumberFormat="1" applyFont="1" applyFill="1"/>
    <xf numFmtId="164" fontId="19" fillId="0" borderId="0" xfId="1" applyNumberFormat="1" applyFont="1" applyFill="1" applyAlignment="1">
      <alignment horizontal="right"/>
    </xf>
    <xf numFmtId="166" fontId="0" fillId="0" borderId="0" xfId="0" applyNumberFormat="1"/>
    <xf numFmtId="167" fontId="22" fillId="0" borderId="0" xfId="1" applyNumberFormat="1" applyFont="1" applyFill="1"/>
    <xf numFmtId="167" fontId="22" fillId="0" borderId="0" xfId="1" applyNumberFormat="1" applyFont="1"/>
    <xf numFmtId="167" fontId="0" fillId="8" borderId="0" xfId="1" applyNumberFormat="1" applyFont="1" applyFill="1"/>
    <xf numFmtId="167" fontId="0" fillId="0" borderId="0" xfId="1" applyNumberFormat="1" applyFont="1" applyFill="1"/>
    <xf numFmtId="167" fontId="0" fillId="0" borderId="0" xfId="1" applyNumberFormat="1" applyFont="1"/>
    <xf numFmtId="167" fontId="0" fillId="0" borderId="0" xfId="0" applyNumberFormat="1"/>
    <xf numFmtId="169" fontId="23" fillId="0" borderId="0" xfId="0" applyNumberFormat="1" applyFont="1"/>
    <xf numFmtId="2" fontId="23" fillId="0" borderId="0" xfId="0" applyNumberFormat="1" applyFont="1"/>
    <xf numFmtId="0" fontId="24" fillId="0" borderId="0" xfId="0" applyFont="1"/>
    <xf numFmtId="0" fontId="25" fillId="2" borderId="0" xfId="0" applyFont="1" applyFill="1" applyAlignment="1">
      <alignment horizontal="center"/>
    </xf>
    <xf numFmtId="0" fontId="4" fillId="0" borderId="7" xfId="0" applyFont="1" applyBorder="1"/>
    <xf numFmtId="0" fontId="4" fillId="0" borderId="0" xfId="0" applyFont="1"/>
    <xf numFmtId="0" fontId="4" fillId="0" borderId="0" xfId="0" applyFont="1" applyAlignment="1">
      <alignment horizontal="center"/>
    </xf>
    <xf numFmtId="0" fontId="4" fillId="0" borderId="7" xfId="0" applyFont="1" applyBorder="1" applyAlignment="1">
      <alignment horizontal="center"/>
    </xf>
    <xf numFmtId="0" fontId="4" fillId="0" borderId="0" xfId="0" applyFont="1"/>
    <xf numFmtId="0" fontId="25" fillId="0" borderId="0" xfId="0" applyFont="1" applyAlignment="1">
      <alignment horizontal="center"/>
    </xf>
    <xf numFmtId="0" fontId="25" fillId="3" borderId="0" xfId="0" applyFont="1" applyFill="1" applyAlignment="1">
      <alignment horizontal="center"/>
    </xf>
    <xf numFmtId="0" fontId="26" fillId="3" borderId="0" xfId="0" applyFont="1" applyFill="1" applyAlignment="1">
      <alignment horizontal="center"/>
    </xf>
    <xf numFmtId="0" fontId="27" fillId="0" borderId="0" xfId="0" applyFont="1"/>
    <xf numFmtId="0" fontId="17" fillId="0" borderId="7" xfId="0" applyFont="1" applyBorder="1"/>
    <xf numFmtId="0" fontId="28" fillId="0" borderId="0" xfId="0" applyFont="1"/>
    <xf numFmtId="0" fontId="4" fillId="0" borderId="0" xfId="0" applyFont="1" applyAlignment="1">
      <alignment horizontal="center"/>
    </xf>
    <xf numFmtId="0" fontId="23" fillId="0" borderId="8" xfId="0" applyFont="1" applyBorder="1"/>
    <xf numFmtId="0" fontId="23" fillId="0" borderId="8" xfId="0" applyFont="1" applyBorder="1" applyAlignment="1">
      <alignment horizontal="center"/>
    </xf>
    <xf numFmtId="0" fontId="23" fillId="0" borderId="0" xfId="0" applyFont="1"/>
    <xf numFmtId="0" fontId="23" fillId="0" borderId="0" xfId="0" applyFont="1" applyAlignment="1">
      <alignment horizontal="center"/>
    </xf>
    <xf numFmtId="0" fontId="29" fillId="0" borderId="0" xfId="0" applyFont="1" applyAlignment="1">
      <alignment horizontal="center"/>
    </xf>
    <xf numFmtId="0" fontId="25" fillId="9" borderId="0" xfId="0" applyFont="1" applyFill="1" applyAlignment="1">
      <alignment horizontal="center"/>
    </xf>
    <xf numFmtId="0" fontId="26" fillId="9" borderId="0" xfId="0" applyFont="1" applyFill="1" applyAlignment="1">
      <alignment horizontal="center"/>
    </xf>
    <xf numFmtId="0" fontId="4" fillId="10" borderId="0" xfId="0" applyFont="1" applyFill="1" applyAlignment="1">
      <alignment horizontal="center"/>
    </xf>
    <xf numFmtId="0" fontId="30" fillId="10" borderId="0" xfId="0" applyFont="1" applyFill="1" applyAlignment="1">
      <alignment horizontal="center"/>
    </xf>
    <xf numFmtId="0" fontId="30" fillId="0" borderId="0" xfId="0" applyFont="1" applyAlignment="1">
      <alignment horizontal="center"/>
    </xf>
    <xf numFmtId="1" fontId="4" fillId="0" borderId="0" xfId="0" applyNumberFormat="1" applyFont="1" applyAlignment="1">
      <alignment horizontal="center"/>
    </xf>
    <xf numFmtId="1" fontId="23" fillId="0" borderId="8" xfId="0" applyNumberFormat="1" applyFont="1" applyBorder="1" applyAlignment="1">
      <alignment horizontal="center"/>
    </xf>
    <xf numFmtId="166" fontId="4" fillId="0" borderId="0" xfId="0" applyNumberFormat="1" applyFont="1" applyAlignment="1">
      <alignment horizontal="center"/>
    </xf>
    <xf numFmtId="164" fontId="0" fillId="11" borderId="0" xfId="1" applyNumberFormat="1" applyFont="1" applyFill="1"/>
    <xf numFmtId="164" fontId="0" fillId="0" borderId="0" xfId="1" applyNumberFormat="1" applyFont="1" applyFill="1" applyAlignment="1">
      <alignment horizontal="right"/>
    </xf>
  </cellXfs>
  <cellStyles count="4">
    <cellStyle name="Comma" xfId="1" builtinId="3"/>
    <cellStyle name="Normal" xfId="0" builtinId="0"/>
    <cellStyle name="Normal 6" xfId="3" xr:uid="{E1DC792D-C0DD-4BB2-9EED-8B13EC773A1B}"/>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3D2A4-28FB-41C8-8A55-F3C0C7403DF5}">
  <dimension ref="A4:K247"/>
  <sheetViews>
    <sheetView showGridLines="0" tabSelected="1" topLeftCell="A206" workbookViewId="0">
      <selection activeCell="O234" sqref="O234"/>
    </sheetView>
  </sheetViews>
  <sheetFormatPr defaultRowHeight="15" outlineLevelRow="1" x14ac:dyDescent="0.25"/>
  <cols>
    <col min="1" max="1" width="9.140625" style="1"/>
    <col min="2" max="2" width="95.5703125" style="1" bestFit="1" customWidth="1"/>
    <col min="3" max="3" width="3.42578125" style="1" customWidth="1"/>
    <col min="4" max="6" width="13.140625" style="58" customWidth="1"/>
    <col min="7" max="7" width="13" style="58" customWidth="1"/>
    <col min="8" max="8" width="13.140625" style="58" customWidth="1"/>
    <col min="9" max="9" width="13" style="58" customWidth="1"/>
    <col min="10" max="10" width="13.140625" style="1" bestFit="1" customWidth="1"/>
    <col min="11" max="11" width="16.42578125" style="8" customWidth="1"/>
  </cols>
  <sheetData>
    <row r="4" spans="2:11" x14ac:dyDescent="0.25">
      <c r="B4" s="2" t="s">
        <v>0</v>
      </c>
      <c r="D4" s="3">
        <v>2021</v>
      </c>
      <c r="E4" s="3">
        <v>2022</v>
      </c>
      <c r="F4" s="3">
        <v>2023</v>
      </c>
      <c r="G4" s="3" t="s">
        <v>1</v>
      </c>
      <c r="H4" s="3">
        <v>2024</v>
      </c>
      <c r="I4" s="3" t="s">
        <v>2</v>
      </c>
      <c r="J4" s="3">
        <v>2025</v>
      </c>
      <c r="K4" s="4" t="s">
        <v>3</v>
      </c>
    </row>
    <row r="5" spans="2:11" x14ac:dyDescent="0.25">
      <c r="B5" s="5"/>
      <c r="D5" s="6"/>
      <c r="E5" s="6"/>
      <c r="F5" s="6"/>
      <c r="G5" s="6"/>
      <c r="H5" s="6"/>
      <c r="I5" s="6"/>
      <c r="K5" s="6"/>
    </row>
    <row r="6" spans="2:11" x14ac:dyDescent="0.25">
      <c r="B6" s="7" t="s">
        <v>4</v>
      </c>
      <c r="C6" s="8"/>
      <c r="D6" s="9"/>
      <c r="E6" s="9"/>
      <c r="F6" s="9"/>
      <c r="G6" s="9"/>
      <c r="H6" s="9"/>
      <c r="I6" s="9"/>
      <c r="J6" s="9"/>
      <c r="K6" s="9"/>
    </row>
    <row r="7" spans="2:11" ht="8.25" customHeight="1" x14ac:dyDescent="0.25">
      <c r="B7" s="5"/>
      <c r="C7" s="8"/>
      <c r="D7" s="10"/>
      <c r="E7" s="10"/>
      <c r="F7" s="10"/>
      <c r="G7" s="10"/>
      <c r="H7" s="10"/>
      <c r="I7" s="10"/>
      <c r="K7" s="10"/>
    </row>
    <row r="8" spans="2:11" outlineLevel="1" x14ac:dyDescent="0.25">
      <c r="B8" s="11" t="s">
        <v>5</v>
      </c>
      <c r="C8" s="8"/>
      <c r="D8" s="10"/>
      <c r="E8" s="10"/>
      <c r="F8" s="10"/>
      <c r="G8" s="10"/>
      <c r="H8" s="10"/>
      <c r="I8" s="10"/>
      <c r="K8" s="10"/>
    </row>
    <row r="9" spans="2:11" outlineLevel="1" x14ac:dyDescent="0.25">
      <c r="B9" s="12" t="s">
        <v>6</v>
      </c>
      <c r="C9" s="8"/>
      <c r="D9" s="13">
        <v>2278.1</v>
      </c>
      <c r="E9" s="13">
        <v>3545</v>
      </c>
      <c r="F9" s="13">
        <v>2179</v>
      </c>
      <c r="G9" s="14"/>
      <c r="H9" s="13">
        <v>2846</v>
      </c>
      <c r="I9" s="13">
        <v>1761</v>
      </c>
      <c r="J9" s="15">
        <v>3371</v>
      </c>
      <c r="K9" s="15">
        <v>2951</v>
      </c>
    </row>
    <row r="10" spans="2:11" outlineLevel="1" x14ac:dyDescent="0.25">
      <c r="B10" s="12" t="s">
        <v>7</v>
      </c>
      <c r="C10" s="8"/>
      <c r="D10" s="13">
        <v>2526.5</v>
      </c>
      <c r="E10" s="13">
        <v>4754</v>
      </c>
      <c r="F10" s="13">
        <v>2233</v>
      </c>
      <c r="G10" s="14"/>
      <c r="H10" s="13">
        <v>2986</v>
      </c>
      <c r="I10" s="13">
        <v>3147</v>
      </c>
      <c r="J10" s="15">
        <v>6048</v>
      </c>
      <c r="K10" s="15">
        <v>3402</v>
      </c>
    </row>
    <row r="11" spans="2:11" ht="15.75" outlineLevel="1" thickBot="1" x14ac:dyDescent="0.3">
      <c r="B11" s="12" t="s">
        <v>8</v>
      </c>
      <c r="C11" s="8"/>
      <c r="D11" s="13">
        <v>163.6</v>
      </c>
      <c r="E11" s="13">
        <v>238</v>
      </c>
      <c r="F11" s="13">
        <v>179</v>
      </c>
      <c r="G11" s="14"/>
      <c r="H11" s="13">
        <v>283</v>
      </c>
      <c r="I11" s="13">
        <v>267</v>
      </c>
      <c r="J11" s="15">
        <v>511</v>
      </c>
      <c r="K11" s="15">
        <v>283</v>
      </c>
    </row>
    <row r="12" spans="2:11" ht="15.75" outlineLevel="1" thickBot="1" x14ac:dyDescent="0.3">
      <c r="B12" s="16" t="s">
        <v>9</v>
      </c>
      <c r="C12" s="8"/>
      <c r="D12" s="17">
        <v>4968.2000000000007</v>
      </c>
      <c r="E12" s="17">
        <v>8537</v>
      </c>
      <c r="F12" s="17">
        <v>4591</v>
      </c>
      <c r="G12" s="18"/>
      <c r="H12" s="17">
        <v>6115</v>
      </c>
      <c r="I12" s="17">
        <v>5175</v>
      </c>
      <c r="J12" s="19">
        <v>9930</v>
      </c>
      <c r="K12" s="19">
        <v>6636</v>
      </c>
    </row>
    <row r="13" spans="2:11" outlineLevel="1" x14ac:dyDescent="0.25">
      <c r="B13" s="8"/>
      <c r="C13" s="8"/>
      <c r="D13" s="10"/>
      <c r="E13" s="10"/>
      <c r="F13" s="10"/>
      <c r="G13" s="10"/>
      <c r="H13" s="15"/>
      <c r="I13" s="10"/>
      <c r="J13" s="15"/>
      <c r="K13" s="15"/>
    </row>
    <row r="14" spans="2:11" outlineLevel="1" x14ac:dyDescent="0.25">
      <c r="B14" s="11" t="s">
        <v>10</v>
      </c>
      <c r="C14" s="20"/>
      <c r="D14" s="21"/>
      <c r="E14" s="21"/>
      <c r="F14" s="21"/>
      <c r="G14" s="21"/>
      <c r="H14" s="22"/>
      <c r="I14" s="21"/>
      <c r="J14" s="22"/>
      <c r="K14" s="22"/>
    </row>
    <row r="15" spans="2:11" outlineLevel="1" x14ac:dyDescent="0.25">
      <c r="B15" s="12" t="s">
        <v>11</v>
      </c>
      <c r="C15" s="8"/>
      <c r="D15" s="13">
        <v>-254.7</v>
      </c>
      <c r="E15" s="13">
        <v>-753</v>
      </c>
      <c r="F15" s="13">
        <v>-93</v>
      </c>
      <c r="G15" s="14"/>
      <c r="H15" s="13">
        <v>32</v>
      </c>
      <c r="I15" s="13">
        <v>35</v>
      </c>
      <c r="J15" s="15">
        <v>116</v>
      </c>
      <c r="K15" s="15">
        <v>-208</v>
      </c>
    </row>
    <row r="16" spans="2:11" outlineLevel="1" x14ac:dyDescent="0.25">
      <c r="B16" s="12" t="s">
        <v>12</v>
      </c>
      <c r="C16" s="8"/>
      <c r="D16" s="13">
        <v>-1262.5</v>
      </c>
      <c r="E16" s="13">
        <v>-2432</v>
      </c>
      <c r="F16" s="13">
        <v>-818</v>
      </c>
      <c r="G16" s="14"/>
      <c r="H16" s="13">
        <v>-50</v>
      </c>
      <c r="I16" s="13">
        <v>-63</v>
      </c>
      <c r="J16" s="15">
        <v>-15</v>
      </c>
      <c r="K16" s="15">
        <v>-62</v>
      </c>
    </row>
    <row r="17" spans="2:11" ht="15.75" outlineLevel="1" thickBot="1" x14ac:dyDescent="0.3">
      <c r="B17" s="12" t="s">
        <v>13</v>
      </c>
      <c r="C17" s="8"/>
      <c r="D17" s="13">
        <v>0</v>
      </c>
      <c r="E17" s="13">
        <v>0</v>
      </c>
      <c r="F17" s="13">
        <v>0</v>
      </c>
      <c r="G17" s="14"/>
      <c r="H17" s="13">
        <v>0</v>
      </c>
      <c r="I17" s="13">
        <v>0</v>
      </c>
      <c r="J17" s="15">
        <v>0</v>
      </c>
      <c r="K17" s="15">
        <v>0</v>
      </c>
    </row>
    <row r="18" spans="2:11" ht="15.75" outlineLevel="1" thickBot="1" x14ac:dyDescent="0.3">
      <c r="B18" s="23" t="s">
        <v>9</v>
      </c>
      <c r="C18" s="8"/>
      <c r="D18" s="17">
        <v>-1517.2</v>
      </c>
      <c r="E18" s="17">
        <v>-3185</v>
      </c>
      <c r="F18" s="17">
        <v>-911</v>
      </c>
      <c r="G18" s="18"/>
      <c r="H18" s="17">
        <v>-18</v>
      </c>
      <c r="I18" s="17">
        <v>-28</v>
      </c>
      <c r="J18" s="19">
        <v>101</v>
      </c>
      <c r="K18" s="19">
        <v>-270</v>
      </c>
    </row>
    <row r="19" spans="2:11" outlineLevel="1" x14ac:dyDescent="0.25">
      <c r="B19" s="8"/>
      <c r="C19" s="8"/>
      <c r="D19" s="10"/>
      <c r="E19" s="10"/>
      <c r="F19" s="10"/>
      <c r="G19" s="10"/>
      <c r="H19" s="15"/>
      <c r="I19" s="10"/>
      <c r="J19" s="15"/>
      <c r="K19" s="15"/>
    </row>
    <row r="20" spans="2:11" outlineLevel="1" x14ac:dyDescent="0.25">
      <c r="B20" s="11" t="s">
        <v>14</v>
      </c>
      <c r="C20" s="20"/>
      <c r="D20" s="21"/>
      <c r="E20" s="21"/>
      <c r="F20" s="21"/>
      <c r="G20" s="21"/>
      <c r="H20" s="22"/>
      <c r="I20" s="21"/>
      <c r="J20" s="22"/>
      <c r="K20" s="22"/>
    </row>
    <row r="21" spans="2:11" outlineLevel="1" x14ac:dyDescent="0.25">
      <c r="B21" s="12" t="s">
        <v>6</v>
      </c>
      <c r="C21" s="8"/>
      <c r="D21" s="13">
        <v>2023.3999999999999</v>
      </c>
      <c r="E21" s="13">
        <v>2792</v>
      </c>
      <c r="F21" s="13">
        <v>2086</v>
      </c>
      <c r="G21" s="13">
        <v>1114</v>
      </c>
      <c r="H21" s="13">
        <v>2878</v>
      </c>
      <c r="I21" s="13">
        <v>1796</v>
      </c>
      <c r="J21" s="15">
        <v>3487</v>
      </c>
      <c r="K21" s="15">
        <v>2743</v>
      </c>
    </row>
    <row r="22" spans="2:11" outlineLevel="1" x14ac:dyDescent="0.25">
      <c r="B22" s="12" t="s">
        <v>7</v>
      </c>
      <c r="C22" s="8"/>
      <c r="D22" s="13">
        <v>1264</v>
      </c>
      <c r="E22" s="13">
        <v>2322</v>
      </c>
      <c r="F22" s="13">
        <v>1415</v>
      </c>
      <c r="G22" s="13">
        <v>692</v>
      </c>
      <c r="H22" s="13">
        <v>2936</v>
      </c>
      <c r="I22" s="13">
        <v>3084</v>
      </c>
      <c r="J22" s="15">
        <v>6033</v>
      </c>
      <c r="K22" s="15">
        <v>3340</v>
      </c>
    </row>
    <row r="23" spans="2:11" ht="15.75" outlineLevel="1" thickBot="1" x14ac:dyDescent="0.3">
      <c r="B23" s="12" t="s">
        <v>8</v>
      </c>
      <c r="C23" s="8"/>
      <c r="D23" s="13">
        <v>163.6</v>
      </c>
      <c r="E23" s="13">
        <v>238</v>
      </c>
      <c r="F23" s="13">
        <v>179</v>
      </c>
      <c r="G23" s="13">
        <v>81</v>
      </c>
      <c r="H23" s="13">
        <v>283</v>
      </c>
      <c r="I23" s="13">
        <v>267</v>
      </c>
      <c r="J23" s="15">
        <v>511</v>
      </c>
      <c r="K23" s="15">
        <v>283</v>
      </c>
    </row>
    <row r="24" spans="2:11" ht="15.75" outlineLevel="1" thickBot="1" x14ac:dyDescent="0.3">
      <c r="B24" s="23" t="s">
        <v>15</v>
      </c>
      <c r="C24" s="8"/>
      <c r="D24" s="24">
        <v>3450.9999999999995</v>
      </c>
      <c r="E24" s="24">
        <v>5352</v>
      </c>
      <c r="F24" s="24">
        <v>3680</v>
      </c>
      <c r="G24" s="24">
        <v>1887</v>
      </c>
      <c r="H24" s="24">
        <v>6097</v>
      </c>
      <c r="I24" s="24">
        <v>5147</v>
      </c>
      <c r="J24" s="24">
        <v>10031</v>
      </c>
      <c r="K24" s="24">
        <v>6366</v>
      </c>
    </row>
    <row r="25" spans="2:11" ht="15.75" outlineLevel="1" thickBot="1" x14ac:dyDescent="0.3">
      <c r="B25" s="12" t="s">
        <v>16</v>
      </c>
      <c r="C25" s="8"/>
      <c r="D25" s="10">
        <v>167</v>
      </c>
      <c r="E25" s="10">
        <v>79</v>
      </c>
      <c r="F25" s="10">
        <v>71</v>
      </c>
      <c r="G25" s="10">
        <v>29</v>
      </c>
      <c r="H25" s="15">
        <v>129</v>
      </c>
      <c r="I25" s="15">
        <v>124</v>
      </c>
      <c r="J25" s="15">
        <v>230</v>
      </c>
      <c r="K25" s="15">
        <v>42</v>
      </c>
    </row>
    <row r="26" spans="2:11" ht="15.75" thickBot="1" x14ac:dyDescent="0.3">
      <c r="B26" s="23" t="s">
        <v>17</v>
      </c>
      <c r="C26" s="8"/>
      <c r="D26" s="25">
        <v>3617.9999999999995</v>
      </c>
      <c r="E26" s="25">
        <v>5431</v>
      </c>
      <c r="F26" s="24">
        <v>3751</v>
      </c>
      <c r="G26" s="24">
        <v>1916</v>
      </c>
      <c r="H26" s="24">
        <v>6226</v>
      </c>
      <c r="I26" s="24">
        <v>5271</v>
      </c>
      <c r="J26" s="24">
        <v>10261</v>
      </c>
      <c r="K26" s="24">
        <v>6408</v>
      </c>
    </row>
    <row r="27" spans="2:11" x14ac:dyDescent="0.25">
      <c r="B27" s="8"/>
      <c r="C27" s="8"/>
      <c r="D27" s="10"/>
      <c r="E27" s="10"/>
      <c r="F27" s="10"/>
      <c r="G27" s="10"/>
      <c r="H27" s="15"/>
      <c r="I27" s="10"/>
      <c r="K27" s="15"/>
    </row>
    <row r="28" spans="2:11" x14ac:dyDescent="0.25">
      <c r="B28" s="7" t="s">
        <v>18</v>
      </c>
      <c r="C28" s="8"/>
      <c r="D28" s="9"/>
      <c r="E28" s="9"/>
      <c r="F28" s="9"/>
      <c r="G28" s="9"/>
      <c r="H28" s="26"/>
      <c r="I28" s="9"/>
      <c r="J28" s="9"/>
      <c r="K28" s="26"/>
    </row>
    <row r="29" spans="2:11" x14ac:dyDescent="0.25">
      <c r="B29" s="12"/>
      <c r="C29" s="8"/>
      <c r="D29" s="10"/>
      <c r="E29" s="10"/>
      <c r="F29" s="10"/>
      <c r="G29" s="10"/>
      <c r="H29" s="15"/>
      <c r="I29" s="10"/>
      <c r="J29" s="10"/>
      <c r="K29" s="15"/>
    </row>
    <row r="30" spans="2:11" outlineLevel="1" x14ac:dyDescent="0.25">
      <c r="B30" s="12" t="s">
        <v>19</v>
      </c>
      <c r="C30" s="8"/>
      <c r="D30" s="13">
        <v>-1085.5</v>
      </c>
      <c r="E30" s="13">
        <v>-1114</v>
      </c>
      <c r="F30" s="13">
        <v>-1171</v>
      </c>
      <c r="G30" s="13">
        <v>-561</v>
      </c>
      <c r="H30" s="13">
        <v>-1612</v>
      </c>
      <c r="I30" s="13">
        <v>-1142</v>
      </c>
      <c r="J30" s="15">
        <v>-2317</v>
      </c>
      <c r="K30" s="15">
        <v>-1268</v>
      </c>
    </row>
    <row r="31" spans="2:11" outlineLevel="1" x14ac:dyDescent="0.25">
      <c r="B31" s="12" t="s">
        <v>20</v>
      </c>
      <c r="C31" s="8"/>
      <c r="D31" s="13">
        <v>-28.4</v>
      </c>
      <c r="E31" s="13">
        <v>-36</v>
      </c>
      <c r="F31" s="13">
        <v>-12</v>
      </c>
      <c r="G31" s="13">
        <v>-5</v>
      </c>
      <c r="H31" s="13">
        <v>-28</v>
      </c>
      <c r="I31" s="13">
        <v>-49</v>
      </c>
      <c r="J31" s="15">
        <v>-238</v>
      </c>
      <c r="K31" s="15">
        <v>-161</v>
      </c>
    </row>
    <row r="32" spans="2:11" outlineLevel="1" x14ac:dyDescent="0.25">
      <c r="B32" s="12" t="s">
        <v>21</v>
      </c>
      <c r="C32" s="8"/>
      <c r="D32" s="13">
        <v>-3.8</v>
      </c>
      <c r="E32" s="13">
        <v>-5</v>
      </c>
      <c r="F32" s="13">
        <v>-4</v>
      </c>
      <c r="G32" s="13">
        <v>-3</v>
      </c>
      <c r="H32" s="13">
        <v>-47</v>
      </c>
      <c r="I32" s="13">
        <v>-74</v>
      </c>
      <c r="J32" s="15">
        <v>-140</v>
      </c>
      <c r="K32" s="15">
        <v>-181</v>
      </c>
    </row>
    <row r="33" spans="2:11" outlineLevel="1" x14ac:dyDescent="0.25">
      <c r="B33" s="12" t="s">
        <v>22</v>
      </c>
      <c r="C33" s="8"/>
      <c r="D33" s="13">
        <v>0</v>
      </c>
      <c r="E33" s="13">
        <v>0</v>
      </c>
      <c r="F33" s="13">
        <v>0</v>
      </c>
      <c r="G33" s="13"/>
      <c r="H33" s="13">
        <v>-21</v>
      </c>
      <c r="I33" s="13">
        <v>-28</v>
      </c>
      <c r="J33" s="15">
        <v>2</v>
      </c>
      <c r="K33" s="15">
        <v>18</v>
      </c>
    </row>
    <row r="34" spans="2:11" outlineLevel="1" x14ac:dyDescent="0.25">
      <c r="B34" s="12" t="s">
        <v>23</v>
      </c>
      <c r="C34" s="8"/>
      <c r="D34" s="13">
        <v>-1204.0999999999999</v>
      </c>
      <c r="E34" s="13">
        <v>-1319</v>
      </c>
      <c r="F34" s="13">
        <v>-1206</v>
      </c>
      <c r="G34" s="13">
        <v>-466</v>
      </c>
      <c r="H34" s="13">
        <v>-1516</v>
      </c>
      <c r="I34" s="13">
        <v>-1438</v>
      </c>
      <c r="J34" s="15">
        <v>-2758</v>
      </c>
      <c r="K34" s="15">
        <v>-1440</v>
      </c>
    </row>
    <row r="35" spans="2:11" outlineLevel="1" x14ac:dyDescent="0.25">
      <c r="B35" s="12" t="s">
        <v>24</v>
      </c>
      <c r="C35" s="8"/>
      <c r="D35" s="13">
        <v>-153.9</v>
      </c>
      <c r="E35" s="13">
        <v>-219</v>
      </c>
      <c r="F35" s="13">
        <v>-235</v>
      </c>
      <c r="G35" s="13">
        <v>-137</v>
      </c>
      <c r="H35" s="13">
        <v>-269</v>
      </c>
      <c r="I35" s="13">
        <v>-120</v>
      </c>
      <c r="J35" s="15">
        <v>-216</v>
      </c>
      <c r="K35" s="15">
        <v>-98</v>
      </c>
    </row>
    <row r="36" spans="2:11" outlineLevel="1" x14ac:dyDescent="0.25">
      <c r="B36" s="12" t="s">
        <v>25</v>
      </c>
      <c r="C36" s="8"/>
      <c r="D36" s="13">
        <v>30.7</v>
      </c>
      <c r="E36" s="13">
        <v>30</v>
      </c>
      <c r="F36" s="13">
        <v>27</v>
      </c>
      <c r="G36" s="13">
        <v>38</v>
      </c>
      <c r="H36" s="13">
        <v>81</v>
      </c>
      <c r="I36" s="13">
        <v>39</v>
      </c>
      <c r="J36" s="15">
        <v>67</v>
      </c>
      <c r="K36" s="15">
        <v>15</v>
      </c>
    </row>
    <row r="37" spans="2:11" outlineLevel="1" x14ac:dyDescent="0.25">
      <c r="B37" s="12" t="s">
        <v>26</v>
      </c>
      <c r="C37" s="8"/>
      <c r="D37" s="13">
        <v>-1.6</v>
      </c>
      <c r="E37" s="13">
        <v>-1</v>
      </c>
      <c r="F37" s="13">
        <v>0</v>
      </c>
      <c r="G37" s="13">
        <v>0</v>
      </c>
      <c r="H37" s="13">
        <v>0</v>
      </c>
      <c r="I37" s="13">
        <v>0</v>
      </c>
      <c r="J37" s="15">
        <v>0</v>
      </c>
      <c r="K37" s="15"/>
    </row>
    <row r="38" spans="2:11" outlineLevel="1" x14ac:dyDescent="0.25">
      <c r="B38" s="12" t="s">
        <v>27</v>
      </c>
      <c r="C38" s="8"/>
      <c r="D38" s="13">
        <v>-9.6</v>
      </c>
      <c r="E38" s="13">
        <v>-181</v>
      </c>
      <c r="F38" s="13">
        <v>225</v>
      </c>
      <c r="G38" s="13">
        <v>-44</v>
      </c>
      <c r="H38" s="13">
        <v>-201</v>
      </c>
      <c r="I38" s="13">
        <v>91</v>
      </c>
      <c r="J38" s="15">
        <v>36</v>
      </c>
      <c r="K38" s="15">
        <v>-136</v>
      </c>
    </row>
    <row r="39" spans="2:11" ht="15.75" outlineLevel="1" thickBot="1" x14ac:dyDescent="0.3">
      <c r="B39" s="12" t="s">
        <v>28</v>
      </c>
      <c r="C39" s="8"/>
      <c r="D39" s="13">
        <v>3</v>
      </c>
      <c r="E39" s="13">
        <v>0</v>
      </c>
      <c r="F39" s="13">
        <v>0</v>
      </c>
      <c r="G39" s="13">
        <v>0</v>
      </c>
      <c r="H39" s="13">
        <v>0</v>
      </c>
      <c r="I39" s="13">
        <v>0</v>
      </c>
      <c r="J39" s="15">
        <v>0</v>
      </c>
      <c r="K39" s="15"/>
    </row>
    <row r="40" spans="2:11" ht="15.75" thickBot="1" x14ac:dyDescent="0.3">
      <c r="B40" s="23" t="s">
        <v>29</v>
      </c>
      <c r="C40" s="8"/>
      <c r="D40" s="27">
        <v>-2453.2000000000003</v>
      </c>
      <c r="E40" s="27">
        <v>-2845</v>
      </c>
      <c r="F40" s="27">
        <v>-2376</v>
      </c>
      <c r="G40" s="27">
        <v>-1178</v>
      </c>
      <c r="H40" s="27">
        <v>-3613</v>
      </c>
      <c r="I40" s="27">
        <v>-2721</v>
      </c>
      <c r="J40" s="28">
        <v>-5564</v>
      </c>
      <c r="K40" s="28">
        <v>-3251</v>
      </c>
    </row>
    <row r="41" spans="2:11" ht="7.5" customHeight="1" x14ac:dyDescent="0.25">
      <c r="B41" s="29"/>
      <c r="C41" s="8"/>
      <c r="D41" s="30"/>
      <c r="E41" s="30"/>
      <c r="F41" s="31"/>
      <c r="G41" s="31"/>
      <c r="H41" s="31"/>
      <c r="I41" s="31"/>
      <c r="K41" s="31"/>
    </row>
    <row r="42" spans="2:11" outlineLevel="1" x14ac:dyDescent="0.25">
      <c r="B42" s="32" t="s">
        <v>30</v>
      </c>
      <c r="C42" s="8"/>
      <c r="D42" s="30"/>
      <c r="E42" s="30"/>
      <c r="F42" s="31"/>
      <c r="G42" s="31"/>
      <c r="H42" s="31"/>
      <c r="I42" s="31"/>
      <c r="K42" s="31"/>
    </row>
    <row r="43" spans="2:11" outlineLevel="1" x14ac:dyDescent="0.25">
      <c r="B43" s="12" t="s">
        <v>31</v>
      </c>
      <c r="C43" s="8"/>
      <c r="D43" s="13">
        <v>-108.7</v>
      </c>
      <c r="E43" s="13">
        <v>88</v>
      </c>
      <c r="F43" s="13">
        <v>-70</v>
      </c>
      <c r="G43" s="13">
        <v>-49</v>
      </c>
      <c r="H43" s="13">
        <v>-178</v>
      </c>
      <c r="I43" s="13">
        <v>-155</v>
      </c>
      <c r="J43" s="15">
        <v>-289</v>
      </c>
      <c r="K43" s="15"/>
    </row>
    <row r="44" spans="2:11" ht="30" outlineLevel="1" x14ac:dyDescent="0.25">
      <c r="B44" s="12" t="s">
        <v>32</v>
      </c>
      <c r="C44" s="8"/>
      <c r="D44" s="13">
        <v>-8.5</v>
      </c>
      <c r="E44" s="13">
        <v>82</v>
      </c>
      <c r="F44" s="13">
        <v>-106</v>
      </c>
      <c r="G44" s="13">
        <v>16</v>
      </c>
      <c r="H44" s="13">
        <v>-174</v>
      </c>
      <c r="I44" s="13">
        <v>-31</v>
      </c>
      <c r="J44" s="15">
        <v>-41</v>
      </c>
      <c r="K44" s="15">
        <v>-21</v>
      </c>
    </row>
    <row r="45" spans="2:11" outlineLevel="1" x14ac:dyDescent="0.25">
      <c r="B45" s="12" t="s">
        <v>33</v>
      </c>
      <c r="C45" s="8"/>
      <c r="D45" s="13"/>
      <c r="E45" s="13"/>
      <c r="F45" s="13"/>
      <c r="G45" s="13"/>
      <c r="H45" s="13"/>
      <c r="I45" s="13"/>
      <c r="J45" s="15">
        <v>-35</v>
      </c>
      <c r="K45" s="15"/>
    </row>
    <row r="46" spans="2:11" outlineLevel="1" x14ac:dyDescent="0.25">
      <c r="B46" s="12" t="s">
        <v>34</v>
      </c>
      <c r="C46" s="8"/>
      <c r="D46" s="15">
        <v>0</v>
      </c>
      <c r="E46" s="15">
        <v>0</v>
      </c>
      <c r="F46" s="15">
        <v>0</v>
      </c>
      <c r="G46" s="15">
        <v>0</v>
      </c>
      <c r="H46" s="15">
        <v>0</v>
      </c>
      <c r="I46" s="15">
        <v>0</v>
      </c>
      <c r="J46" s="15">
        <v>0</v>
      </c>
      <c r="K46" s="15">
        <v>-6</v>
      </c>
    </row>
    <row r="47" spans="2:11" outlineLevel="1" x14ac:dyDescent="0.25">
      <c r="B47" s="12" t="s">
        <v>35</v>
      </c>
      <c r="C47" s="8"/>
      <c r="D47" s="13">
        <v>0</v>
      </c>
      <c r="E47" s="13">
        <v>0</v>
      </c>
      <c r="F47" s="13">
        <v>-25</v>
      </c>
      <c r="G47" s="13"/>
      <c r="H47" s="13">
        <v>0</v>
      </c>
      <c r="I47" s="13">
        <v>0</v>
      </c>
      <c r="J47" s="15">
        <v>0</v>
      </c>
      <c r="K47" s="15"/>
    </row>
    <row r="48" spans="2:11" outlineLevel="1" x14ac:dyDescent="0.25">
      <c r="B48" s="12" t="s">
        <v>36</v>
      </c>
      <c r="C48" s="8"/>
      <c r="D48" s="13">
        <v>0</v>
      </c>
      <c r="E48" s="13">
        <v>0</v>
      </c>
      <c r="F48" s="13">
        <v>0</v>
      </c>
      <c r="G48" s="13">
        <v>-20</v>
      </c>
      <c r="H48" s="13">
        <v>-20</v>
      </c>
      <c r="I48" s="13">
        <v>0</v>
      </c>
      <c r="J48" s="15">
        <v>0</v>
      </c>
      <c r="K48" s="15"/>
    </row>
    <row r="49" spans="2:11" outlineLevel="1" x14ac:dyDescent="0.25">
      <c r="B49" s="12" t="s">
        <v>37</v>
      </c>
      <c r="C49" s="8"/>
      <c r="D49" s="13">
        <v>-255</v>
      </c>
      <c r="E49" s="13">
        <v>-64</v>
      </c>
      <c r="F49" s="13">
        <v>-57</v>
      </c>
      <c r="G49" s="13">
        <v>-17</v>
      </c>
      <c r="H49" s="13">
        <v>-173</v>
      </c>
      <c r="I49" s="13">
        <v>-34</v>
      </c>
      <c r="J49" s="15">
        <v>-200</v>
      </c>
      <c r="K49" s="15">
        <v>-7</v>
      </c>
    </row>
    <row r="50" spans="2:11" outlineLevel="1" x14ac:dyDescent="0.25">
      <c r="B50" s="12" t="s">
        <v>38</v>
      </c>
      <c r="C50" s="8"/>
      <c r="D50" s="13">
        <v>-49.8</v>
      </c>
      <c r="E50" s="13">
        <v>-42</v>
      </c>
      <c r="F50" s="13">
        <v>-36</v>
      </c>
      <c r="G50" s="13">
        <v>-22</v>
      </c>
      <c r="H50" s="13">
        <v>-68</v>
      </c>
      <c r="I50" s="13">
        <v>-63</v>
      </c>
      <c r="J50" s="15">
        <v>-106</v>
      </c>
      <c r="K50" s="15">
        <v>-40</v>
      </c>
    </row>
    <row r="51" spans="2:11" ht="15.75" outlineLevel="1" thickBot="1" x14ac:dyDescent="0.3">
      <c r="B51" s="12" t="s">
        <v>39</v>
      </c>
      <c r="C51" s="8"/>
      <c r="D51" s="13">
        <v>-0.1</v>
      </c>
      <c r="E51" s="13">
        <v>12</v>
      </c>
      <c r="F51" s="13">
        <v>0</v>
      </c>
      <c r="G51" s="13">
        <v>0</v>
      </c>
      <c r="H51" s="13">
        <v>0</v>
      </c>
      <c r="I51" s="13">
        <v>0</v>
      </c>
      <c r="J51" s="15">
        <v>0</v>
      </c>
      <c r="K51" s="15">
        <v>-71</v>
      </c>
    </row>
    <row r="52" spans="2:11" ht="15.75" thickBot="1" x14ac:dyDescent="0.3">
      <c r="B52" s="23" t="s">
        <v>40</v>
      </c>
      <c r="C52" s="8"/>
      <c r="D52" s="27">
        <v>-422.1</v>
      </c>
      <c r="E52" s="27">
        <v>76</v>
      </c>
      <c r="F52" s="27">
        <v>-294</v>
      </c>
      <c r="G52" s="27">
        <v>-92</v>
      </c>
      <c r="H52" s="27">
        <v>-613</v>
      </c>
      <c r="I52" s="27">
        <v>-283</v>
      </c>
      <c r="J52" s="28">
        <v>-671</v>
      </c>
      <c r="K52" s="28">
        <v>-145</v>
      </c>
    </row>
    <row r="53" spans="2:11" ht="10.5" customHeight="1" x14ac:dyDescent="0.25">
      <c r="B53" s="8"/>
      <c r="C53" s="8"/>
      <c r="D53" s="10"/>
      <c r="E53" s="10"/>
      <c r="F53" s="13"/>
      <c r="G53" s="13"/>
      <c r="H53" s="13"/>
      <c r="I53" s="13"/>
      <c r="K53" s="15"/>
    </row>
    <row r="54" spans="2:11" outlineLevel="1" x14ac:dyDescent="0.25">
      <c r="B54" s="32" t="s">
        <v>41</v>
      </c>
      <c r="C54" s="8"/>
      <c r="D54" s="10"/>
      <c r="E54" s="10"/>
      <c r="F54" s="13"/>
      <c r="G54" s="13"/>
      <c r="H54" s="13"/>
      <c r="I54" s="13"/>
      <c r="K54" s="15"/>
    </row>
    <row r="55" spans="2:11" outlineLevel="1" x14ac:dyDescent="0.25">
      <c r="B55" s="12" t="s">
        <v>42</v>
      </c>
      <c r="C55" s="8"/>
      <c r="D55" s="13">
        <v>-10.5</v>
      </c>
      <c r="E55" s="13">
        <v>-11</v>
      </c>
      <c r="F55" s="13">
        <v>-9</v>
      </c>
      <c r="G55" s="13">
        <v>-6</v>
      </c>
      <c r="H55" s="13">
        <v>-16</v>
      </c>
      <c r="I55" s="13">
        <v>-8</v>
      </c>
      <c r="J55" s="15">
        <v>-17</v>
      </c>
      <c r="K55" s="15">
        <v>-9</v>
      </c>
    </row>
    <row r="56" spans="2:11" outlineLevel="1" x14ac:dyDescent="0.25">
      <c r="B56" s="12" t="s">
        <v>43</v>
      </c>
      <c r="C56" s="8"/>
      <c r="D56" s="13">
        <v>-5.5</v>
      </c>
      <c r="E56" s="13">
        <v>-5</v>
      </c>
      <c r="F56" s="13">
        <v>-3</v>
      </c>
      <c r="G56" s="13">
        <v>-2</v>
      </c>
      <c r="H56" s="13">
        <v>-6</v>
      </c>
      <c r="I56" s="13">
        <v>-7</v>
      </c>
      <c r="J56" s="15">
        <v>-15</v>
      </c>
      <c r="K56" s="15">
        <v>-7</v>
      </c>
    </row>
    <row r="57" spans="2:11" outlineLevel="1" x14ac:dyDescent="0.25">
      <c r="B57" s="12" t="s">
        <v>44</v>
      </c>
      <c r="C57" s="8"/>
      <c r="D57" s="13">
        <v>-26.1</v>
      </c>
      <c r="E57" s="13">
        <v>-21</v>
      </c>
      <c r="F57" s="13">
        <v>-23</v>
      </c>
      <c r="G57" s="13">
        <v>-9</v>
      </c>
      <c r="H57" s="13">
        <v>-19</v>
      </c>
      <c r="I57" s="13">
        <v>-10</v>
      </c>
      <c r="J57" s="15">
        <v>-20</v>
      </c>
      <c r="K57" s="15">
        <v>-8</v>
      </c>
    </row>
    <row r="58" spans="2:11" outlineLevel="1" x14ac:dyDescent="0.25">
      <c r="B58" s="12" t="s">
        <v>45</v>
      </c>
      <c r="C58" s="8"/>
      <c r="D58" s="13">
        <v>0</v>
      </c>
      <c r="E58" s="13">
        <v>0</v>
      </c>
      <c r="F58" s="13">
        <v>-33</v>
      </c>
      <c r="G58" s="13">
        <v>0</v>
      </c>
      <c r="H58" s="13">
        <v>-119</v>
      </c>
      <c r="I58" s="13">
        <v>-11</v>
      </c>
      <c r="J58" s="15">
        <v>-78</v>
      </c>
      <c r="K58" s="15">
        <v>-31</v>
      </c>
    </row>
    <row r="59" spans="2:11" ht="15.75" outlineLevel="1" thickBot="1" x14ac:dyDescent="0.3">
      <c r="B59" s="12" t="s">
        <v>46</v>
      </c>
      <c r="C59" s="8"/>
      <c r="D59" s="13">
        <v>-60.4</v>
      </c>
      <c r="E59" s="13">
        <v>-84</v>
      </c>
      <c r="F59" s="13">
        <v>-81</v>
      </c>
      <c r="G59" s="13">
        <v>-87</v>
      </c>
      <c r="H59" s="13">
        <v>-192</v>
      </c>
      <c r="I59" s="13">
        <v>-210</v>
      </c>
      <c r="J59" s="15">
        <v>-406</v>
      </c>
      <c r="K59" s="15">
        <v>-197</v>
      </c>
    </row>
    <row r="60" spans="2:11" ht="15.75" thickBot="1" x14ac:dyDescent="0.3">
      <c r="B60" s="23" t="s">
        <v>47</v>
      </c>
      <c r="C60" s="8"/>
      <c r="D60" s="27">
        <v>-102.5</v>
      </c>
      <c r="E60" s="27">
        <v>-121</v>
      </c>
      <c r="F60" s="27">
        <v>-149</v>
      </c>
      <c r="G60" s="27">
        <v>-104</v>
      </c>
      <c r="H60" s="27">
        <v>-352</v>
      </c>
      <c r="I60" s="27">
        <v>-246</v>
      </c>
      <c r="J60" s="28">
        <v>-536</v>
      </c>
      <c r="K60" s="28">
        <v>-252</v>
      </c>
    </row>
    <row r="61" spans="2:11" x14ac:dyDescent="0.25">
      <c r="B61" s="12"/>
      <c r="C61" s="8"/>
      <c r="D61" s="10"/>
      <c r="E61" s="10"/>
      <c r="F61" s="10"/>
      <c r="G61" s="10"/>
      <c r="H61" s="15"/>
      <c r="I61" s="10"/>
      <c r="K61" s="15"/>
    </row>
    <row r="62" spans="2:11" x14ac:dyDescent="0.25">
      <c r="B62" s="7" t="s">
        <v>48</v>
      </c>
      <c r="C62" s="8"/>
      <c r="D62" s="9"/>
      <c r="E62" s="9"/>
      <c r="F62" s="9"/>
      <c r="G62" s="9"/>
      <c r="H62" s="26"/>
      <c r="I62" s="9"/>
      <c r="J62" s="9"/>
      <c r="K62" s="26"/>
    </row>
    <row r="63" spans="2:11" ht="15.75" thickBot="1" x14ac:dyDescent="0.3">
      <c r="B63" s="12"/>
      <c r="C63" s="8"/>
      <c r="D63" s="10"/>
      <c r="E63" s="10"/>
      <c r="F63" s="10"/>
      <c r="G63" s="10"/>
      <c r="H63" s="15"/>
      <c r="I63" s="10"/>
      <c r="J63" s="10"/>
      <c r="K63" s="15"/>
    </row>
    <row r="64" spans="2:11" ht="15.75" thickBot="1" x14ac:dyDescent="0.3">
      <c r="B64" s="23" t="s">
        <v>49</v>
      </c>
      <c r="C64" s="8"/>
      <c r="D64" s="27">
        <v>640.19999999999925</v>
      </c>
      <c r="E64" s="27">
        <v>2541</v>
      </c>
      <c r="F64" s="27">
        <v>932</v>
      </c>
      <c r="G64" s="27">
        <v>542</v>
      </c>
      <c r="H64" s="27">
        <v>1648</v>
      </c>
      <c r="I64" s="27">
        <v>2021</v>
      </c>
      <c r="J64" s="28">
        <v>3490</v>
      </c>
      <c r="K64" s="28">
        <v>2760</v>
      </c>
    </row>
    <row r="65" spans="2:11" ht="9" customHeight="1" x14ac:dyDescent="0.25">
      <c r="B65" s="12"/>
      <c r="C65" s="8"/>
      <c r="D65" s="10"/>
      <c r="E65" s="10"/>
      <c r="F65" s="10"/>
      <c r="G65" s="10"/>
      <c r="H65" s="15"/>
      <c r="I65" s="10"/>
      <c r="J65" s="15"/>
      <c r="K65" s="15"/>
    </row>
    <row r="66" spans="2:11" outlineLevel="1" x14ac:dyDescent="0.25">
      <c r="B66" s="33" t="s">
        <v>50</v>
      </c>
      <c r="C66" s="8"/>
      <c r="D66" s="10"/>
      <c r="E66" s="10"/>
      <c r="F66" s="10"/>
      <c r="G66" s="10"/>
      <c r="H66" s="15"/>
      <c r="I66" s="10"/>
      <c r="J66" s="15"/>
      <c r="K66" s="15"/>
    </row>
    <row r="67" spans="2:11" outlineLevel="1" x14ac:dyDescent="0.25">
      <c r="B67" s="12" t="s">
        <v>51</v>
      </c>
      <c r="C67" s="8"/>
      <c r="D67" s="13">
        <v>48.8</v>
      </c>
      <c r="E67" s="13">
        <v>279</v>
      </c>
      <c r="F67" s="13">
        <v>104</v>
      </c>
      <c r="G67" s="13">
        <v>15</v>
      </c>
      <c r="H67" s="13">
        <v>173</v>
      </c>
      <c r="I67" s="13">
        <v>432</v>
      </c>
      <c r="J67" s="15">
        <v>461</v>
      </c>
      <c r="K67" s="15">
        <v>102</v>
      </c>
    </row>
    <row r="68" spans="2:11" ht="15.75" outlineLevel="1" thickBot="1" x14ac:dyDescent="0.3">
      <c r="B68" s="12" t="s">
        <v>52</v>
      </c>
      <c r="C68" s="8"/>
      <c r="D68" s="13">
        <v>-374.6</v>
      </c>
      <c r="E68" s="13">
        <v>-358</v>
      </c>
      <c r="F68" s="13">
        <v>-420</v>
      </c>
      <c r="G68" s="13">
        <v>-165</v>
      </c>
      <c r="H68" s="13">
        <v>-602</v>
      </c>
      <c r="I68" s="13">
        <v>-818</v>
      </c>
      <c r="J68" s="15">
        <v>-1150</v>
      </c>
      <c r="K68" s="15">
        <v>-509</v>
      </c>
    </row>
    <row r="69" spans="2:11" ht="15.75" thickBot="1" x14ac:dyDescent="0.3">
      <c r="B69" s="23" t="s">
        <v>53</v>
      </c>
      <c r="C69" s="8"/>
      <c r="D69" s="27">
        <v>-325.8</v>
      </c>
      <c r="E69" s="27">
        <v>-79</v>
      </c>
      <c r="F69" s="27">
        <v>-316</v>
      </c>
      <c r="G69" s="27">
        <v>-150</v>
      </c>
      <c r="H69" s="27">
        <v>-429</v>
      </c>
      <c r="I69" s="27">
        <v>-386</v>
      </c>
      <c r="J69" s="28">
        <v>-689</v>
      </c>
      <c r="K69" s="28">
        <v>-407</v>
      </c>
    </row>
    <row r="70" spans="2:11" x14ac:dyDescent="0.25">
      <c r="B70" s="12"/>
      <c r="C70" s="8"/>
      <c r="D70" s="10"/>
      <c r="E70" s="10"/>
      <c r="F70" s="13"/>
      <c r="G70" s="13"/>
      <c r="H70" s="13"/>
      <c r="I70" s="13"/>
      <c r="J70" s="13"/>
      <c r="K70" s="15"/>
    </row>
    <row r="71" spans="2:11" x14ac:dyDescent="0.25">
      <c r="B71" s="33" t="s">
        <v>54</v>
      </c>
      <c r="C71" s="8"/>
      <c r="D71" s="34">
        <v>314.50999999999925</v>
      </c>
      <c r="E71" s="34">
        <v>2462</v>
      </c>
      <c r="F71" s="34">
        <v>616</v>
      </c>
      <c r="G71" s="34">
        <v>392</v>
      </c>
      <c r="H71" s="34">
        <v>1219</v>
      </c>
      <c r="I71" s="34">
        <v>1635</v>
      </c>
      <c r="J71" s="34">
        <v>2801</v>
      </c>
      <c r="K71" s="34">
        <v>2353</v>
      </c>
    </row>
    <row r="72" spans="2:11" ht="15.75" thickBot="1" x14ac:dyDescent="0.3">
      <c r="B72" s="12" t="s">
        <v>55</v>
      </c>
      <c r="C72" s="8"/>
      <c r="D72" s="15">
        <v>-213.4</v>
      </c>
      <c r="E72" s="15">
        <v>-2454</v>
      </c>
      <c r="F72" s="15">
        <v>-571</v>
      </c>
      <c r="G72" s="15">
        <v>-335</v>
      </c>
      <c r="H72" s="15">
        <v>-1312</v>
      </c>
      <c r="I72" s="15">
        <v>-1809</v>
      </c>
      <c r="J72" s="35">
        <v>-2983</v>
      </c>
      <c r="K72" s="35">
        <v>-1917</v>
      </c>
    </row>
    <row r="73" spans="2:11" ht="15.75" thickBot="1" x14ac:dyDescent="0.3">
      <c r="B73" s="16" t="s">
        <v>56</v>
      </c>
      <c r="C73" s="8"/>
      <c r="D73" s="28">
        <v>101.10999999999925</v>
      </c>
      <c r="E73" s="28">
        <v>8</v>
      </c>
      <c r="F73" s="28">
        <v>45</v>
      </c>
      <c r="G73" s="28">
        <v>57</v>
      </c>
      <c r="H73" s="28">
        <v>-93</v>
      </c>
      <c r="I73" s="28">
        <v>-174</v>
      </c>
      <c r="J73" s="36">
        <v>-182</v>
      </c>
      <c r="K73" s="36">
        <v>436</v>
      </c>
    </row>
    <row r="74" spans="2:11" ht="15.75" thickBot="1" x14ac:dyDescent="0.3">
      <c r="B74" s="33"/>
      <c r="C74" s="8"/>
      <c r="D74" s="10"/>
      <c r="E74" s="10"/>
      <c r="F74" s="10"/>
      <c r="G74" s="10"/>
      <c r="H74" s="15"/>
      <c r="I74" s="10"/>
      <c r="J74" s="10"/>
      <c r="K74" s="34"/>
    </row>
    <row r="75" spans="2:11" ht="15.75" thickBot="1" x14ac:dyDescent="0.3">
      <c r="B75" s="16" t="s">
        <v>57</v>
      </c>
      <c r="C75" s="8"/>
      <c r="D75" s="37"/>
      <c r="E75" s="37"/>
      <c r="F75" s="37"/>
      <c r="G75" s="28">
        <v>86</v>
      </c>
      <c r="H75" s="37">
        <v>370</v>
      </c>
      <c r="I75" s="28">
        <v>410</v>
      </c>
      <c r="J75" s="25">
        <v>603</v>
      </c>
      <c r="K75" s="25">
        <v>562</v>
      </c>
    </row>
    <row r="76" spans="2:11" ht="15.75" thickBot="1" x14ac:dyDescent="0.3">
      <c r="B76" s="33"/>
      <c r="C76" s="8"/>
      <c r="D76" s="10"/>
      <c r="E76" s="10"/>
      <c r="F76" s="10"/>
      <c r="G76" s="10"/>
      <c r="H76" s="15"/>
      <c r="I76" s="10"/>
      <c r="J76" s="10"/>
      <c r="K76" s="15"/>
    </row>
    <row r="77" spans="2:11" ht="15.75" thickBot="1" x14ac:dyDescent="0.3">
      <c r="B77" s="16" t="s">
        <v>58</v>
      </c>
      <c r="C77" s="8"/>
      <c r="D77" s="25">
        <v>2431.6999999999989</v>
      </c>
      <c r="E77" s="25">
        <v>4011</v>
      </c>
      <c r="F77" s="25">
        <v>2675</v>
      </c>
      <c r="G77" s="25">
        <v>1216</v>
      </c>
      <c r="H77" s="25">
        <v>4006</v>
      </c>
      <c r="I77" s="25">
        <v>3876</v>
      </c>
      <c r="J77" s="25">
        <v>7118</v>
      </c>
      <c r="K77" s="25">
        <v>4363</v>
      </c>
    </row>
    <row r="78" spans="2:11" ht="15.75" thickBot="1" x14ac:dyDescent="0.3">
      <c r="B78" s="33"/>
      <c r="C78" s="8"/>
      <c r="D78" s="10"/>
      <c r="E78" s="10"/>
      <c r="F78" s="10"/>
      <c r="G78" s="10"/>
      <c r="H78" s="15"/>
      <c r="I78" s="10"/>
      <c r="J78" s="15"/>
      <c r="K78" s="15"/>
    </row>
    <row r="79" spans="2:11" ht="15.75" thickBot="1" x14ac:dyDescent="0.3">
      <c r="B79" s="16" t="s">
        <v>59</v>
      </c>
      <c r="C79" s="8"/>
      <c r="D79" s="38"/>
      <c r="E79" s="38"/>
      <c r="F79" s="38"/>
      <c r="G79" s="25">
        <v>1250</v>
      </c>
      <c r="H79" s="38">
        <v>4146</v>
      </c>
      <c r="I79" s="25">
        <v>3888</v>
      </c>
      <c r="J79" s="25">
        <v>7196</v>
      </c>
      <c r="K79" s="25">
        <v>4465</v>
      </c>
    </row>
    <row r="80" spans="2:11" ht="15.75" thickBot="1" x14ac:dyDescent="0.3">
      <c r="B80" s="33"/>
      <c r="C80" s="8"/>
      <c r="D80" s="10"/>
      <c r="E80" s="10"/>
      <c r="F80" s="10"/>
      <c r="G80" s="10"/>
      <c r="H80" s="15"/>
      <c r="I80" s="10"/>
      <c r="J80" s="15"/>
      <c r="K80" s="15"/>
    </row>
    <row r="81" spans="2:11" ht="15.75" thickBot="1" x14ac:dyDescent="0.3">
      <c r="B81" s="16" t="s">
        <v>60</v>
      </c>
      <c r="C81" s="8"/>
      <c r="D81" s="28">
        <v>11.6</v>
      </c>
      <c r="E81" s="28">
        <v>1</v>
      </c>
      <c r="F81" s="28">
        <v>6</v>
      </c>
      <c r="G81" s="28">
        <v>7</v>
      </c>
      <c r="H81" s="28">
        <v>-10</v>
      </c>
      <c r="I81" s="28">
        <v>-12</v>
      </c>
      <c r="J81" s="25">
        <v>-15</v>
      </c>
      <c r="K81" s="25">
        <v>21</v>
      </c>
    </row>
    <row r="82" spans="2:11" ht="15.75" thickBot="1" x14ac:dyDescent="0.3">
      <c r="B82" s="33"/>
      <c r="C82" s="8"/>
      <c r="D82" s="10"/>
      <c r="E82" s="10"/>
      <c r="F82" s="10"/>
      <c r="G82" s="10"/>
      <c r="H82" s="15"/>
      <c r="I82" s="10"/>
      <c r="J82" s="15"/>
      <c r="K82" s="15"/>
    </row>
    <row r="83" spans="2:11" ht="15.75" thickBot="1" x14ac:dyDescent="0.3">
      <c r="B83" s="16" t="s">
        <v>61</v>
      </c>
      <c r="C83" s="8"/>
      <c r="D83" s="37"/>
      <c r="E83" s="37"/>
      <c r="F83" s="37"/>
      <c r="G83" s="28">
        <v>11</v>
      </c>
      <c r="H83" s="37">
        <v>33</v>
      </c>
      <c r="I83" s="28">
        <v>22</v>
      </c>
      <c r="J83" s="25">
        <v>31</v>
      </c>
      <c r="K83" s="25">
        <v>28</v>
      </c>
    </row>
    <row r="84" spans="2:11" x14ac:dyDescent="0.25">
      <c r="B84" s="8"/>
      <c r="C84" s="8"/>
      <c r="D84" s="10"/>
      <c r="E84" s="10"/>
      <c r="F84" s="10"/>
      <c r="G84" s="10"/>
      <c r="H84" s="15"/>
      <c r="I84" s="10"/>
      <c r="K84" s="15"/>
    </row>
    <row r="85" spans="2:11" x14ac:dyDescent="0.25">
      <c r="B85" s="2" t="s">
        <v>62</v>
      </c>
      <c r="C85" s="8"/>
      <c r="D85" s="3">
        <v>2021</v>
      </c>
      <c r="E85" s="3">
        <v>2022</v>
      </c>
      <c r="F85" s="3">
        <v>2023</v>
      </c>
      <c r="G85" s="3" t="s">
        <v>1</v>
      </c>
      <c r="H85" s="3">
        <v>2024</v>
      </c>
      <c r="I85" s="3" t="s">
        <v>2</v>
      </c>
      <c r="J85" s="3">
        <v>2025</v>
      </c>
      <c r="K85" s="4" t="s">
        <v>3</v>
      </c>
    </row>
    <row r="86" spans="2:11" x14ac:dyDescent="0.25">
      <c r="B86" s="5"/>
      <c r="C86" s="8"/>
      <c r="D86" s="10"/>
      <c r="E86" s="10"/>
      <c r="F86" s="10"/>
      <c r="G86" s="10"/>
      <c r="H86" s="10"/>
      <c r="I86" s="10"/>
      <c r="K86" s="10"/>
    </row>
    <row r="87" spans="2:11" x14ac:dyDescent="0.25">
      <c r="B87" s="7" t="s">
        <v>63</v>
      </c>
      <c r="C87" s="8"/>
      <c r="D87" s="9"/>
      <c r="E87" s="9"/>
      <c r="F87" s="9"/>
      <c r="G87" s="9"/>
      <c r="H87" s="9"/>
      <c r="I87" s="9"/>
      <c r="J87" s="9"/>
      <c r="K87" s="9"/>
    </row>
    <row r="88" spans="2:11" x14ac:dyDescent="0.25">
      <c r="B88" s="5"/>
      <c r="C88" s="8"/>
      <c r="D88" s="10"/>
      <c r="E88" s="10"/>
      <c r="F88" s="10"/>
      <c r="G88" s="10"/>
      <c r="H88" s="10"/>
      <c r="I88" s="10"/>
      <c r="J88" s="10"/>
      <c r="K88" s="10"/>
    </row>
    <row r="89" spans="2:11" ht="15.75" outlineLevel="1" x14ac:dyDescent="0.25">
      <c r="B89" s="33" t="s">
        <v>64</v>
      </c>
      <c r="C89" s="39"/>
      <c r="D89" s="40"/>
      <c r="E89" s="10"/>
      <c r="F89" s="40"/>
      <c r="G89" s="40"/>
      <c r="H89" s="40"/>
      <c r="I89" s="40"/>
      <c r="J89" s="40"/>
      <c r="K89" s="40"/>
    </row>
    <row r="90" spans="2:11" ht="15.75" outlineLevel="1" x14ac:dyDescent="0.25">
      <c r="B90" s="41" t="s">
        <v>65</v>
      </c>
      <c r="C90" s="42"/>
      <c r="D90" s="13">
        <v>1327.1</v>
      </c>
      <c r="E90" s="13">
        <v>1327</v>
      </c>
      <c r="F90" s="13">
        <v>1302</v>
      </c>
      <c r="G90" s="13">
        <v>1302</v>
      </c>
      <c r="H90" s="13">
        <v>5147</v>
      </c>
      <c r="I90" s="13">
        <v>5142</v>
      </c>
      <c r="J90" s="15">
        <v>5062</v>
      </c>
      <c r="K90" s="15">
        <v>5038</v>
      </c>
    </row>
    <row r="91" spans="2:11" ht="15.75" outlineLevel="1" x14ac:dyDescent="0.25">
      <c r="B91" s="41" t="s">
        <v>66</v>
      </c>
      <c r="C91" s="42"/>
      <c r="D91" s="15">
        <v>0</v>
      </c>
      <c r="E91" s="15">
        <v>0</v>
      </c>
      <c r="F91" s="15">
        <v>0</v>
      </c>
      <c r="G91" s="15">
        <v>0</v>
      </c>
      <c r="H91" s="15">
        <v>0</v>
      </c>
      <c r="I91" s="13">
        <v>4</v>
      </c>
      <c r="J91" s="15">
        <v>7</v>
      </c>
      <c r="K91" s="15">
        <v>5877</v>
      </c>
    </row>
    <row r="92" spans="2:11" ht="15.75" outlineLevel="1" x14ac:dyDescent="0.25">
      <c r="B92" s="41" t="s">
        <v>67</v>
      </c>
      <c r="C92" s="42"/>
      <c r="D92" s="13">
        <v>873.7</v>
      </c>
      <c r="E92" s="13">
        <v>880</v>
      </c>
      <c r="F92" s="13">
        <v>1172</v>
      </c>
      <c r="G92" s="13">
        <v>1242</v>
      </c>
      <c r="H92" s="13">
        <v>5714</v>
      </c>
      <c r="I92" s="13">
        <v>5869</v>
      </c>
      <c r="J92" s="15">
        <v>5749</v>
      </c>
      <c r="K92" s="15">
        <v>15776</v>
      </c>
    </row>
    <row r="93" spans="2:11" ht="15.75" outlineLevel="1" x14ac:dyDescent="0.25">
      <c r="B93" s="41" t="s">
        <v>68</v>
      </c>
      <c r="C93" s="42"/>
      <c r="D93" s="13">
        <v>7246.7</v>
      </c>
      <c r="E93" s="13">
        <v>5690</v>
      </c>
      <c r="F93" s="13">
        <v>4836</v>
      </c>
      <c r="G93" s="13">
        <v>4681</v>
      </c>
      <c r="H93" s="13">
        <v>14543</v>
      </c>
      <c r="I93" s="13">
        <v>14314</v>
      </c>
      <c r="J93" s="15">
        <v>13210</v>
      </c>
      <c r="K93" s="15">
        <v>683</v>
      </c>
    </row>
    <row r="94" spans="2:11" ht="15.75" outlineLevel="1" x14ac:dyDescent="0.25">
      <c r="B94" s="41" t="s">
        <v>69</v>
      </c>
      <c r="C94" s="39"/>
      <c r="D94" s="13">
        <v>551.5</v>
      </c>
      <c r="E94" s="13">
        <v>735</v>
      </c>
      <c r="F94" s="13">
        <v>632</v>
      </c>
      <c r="G94" s="13">
        <v>648</v>
      </c>
      <c r="H94" s="13">
        <v>656</v>
      </c>
      <c r="I94" s="13">
        <v>550</v>
      </c>
      <c r="J94" s="15">
        <v>496</v>
      </c>
      <c r="K94" s="15">
        <v>47</v>
      </c>
    </row>
    <row r="95" spans="2:11" ht="15.75" outlineLevel="1" x14ac:dyDescent="0.25">
      <c r="B95" s="41" t="s">
        <v>70</v>
      </c>
      <c r="C95" s="39"/>
      <c r="D95" s="13">
        <v>1938.4</v>
      </c>
      <c r="E95" s="13">
        <v>1406</v>
      </c>
      <c r="F95" s="13">
        <v>7</v>
      </c>
      <c r="G95" s="13">
        <v>8</v>
      </c>
      <c r="H95" s="13">
        <v>130</v>
      </c>
      <c r="I95" s="13">
        <v>561</v>
      </c>
      <c r="J95" s="15">
        <v>121</v>
      </c>
      <c r="K95" s="15">
        <v>138</v>
      </c>
    </row>
    <row r="96" spans="2:11" ht="15.75" outlineLevel="1" x14ac:dyDescent="0.25">
      <c r="B96" s="41" t="s">
        <v>71</v>
      </c>
      <c r="C96" s="39"/>
      <c r="D96" s="13">
        <v>263</v>
      </c>
      <c r="E96" s="13">
        <v>298</v>
      </c>
      <c r="F96" s="13">
        <v>309</v>
      </c>
      <c r="G96" s="13">
        <v>340</v>
      </c>
      <c r="H96" s="13">
        <v>176</v>
      </c>
      <c r="I96" s="13">
        <v>200</v>
      </c>
      <c r="J96" s="15">
        <v>126</v>
      </c>
      <c r="K96" s="15">
        <v>143</v>
      </c>
    </row>
    <row r="97" spans="2:11" ht="16.5" outlineLevel="1" thickBot="1" x14ac:dyDescent="0.3">
      <c r="B97" s="41" t="s">
        <v>72</v>
      </c>
      <c r="C97" s="39"/>
      <c r="D97" s="13">
        <v>10.1</v>
      </c>
      <c r="E97" s="13">
        <v>103</v>
      </c>
      <c r="F97" s="13">
        <v>112</v>
      </c>
      <c r="G97" s="13">
        <v>26</v>
      </c>
      <c r="H97" s="13">
        <v>44</v>
      </c>
      <c r="I97" s="13">
        <v>252</v>
      </c>
      <c r="J97" s="15">
        <v>209</v>
      </c>
      <c r="K97" s="15">
        <v>144</v>
      </c>
    </row>
    <row r="98" spans="2:11" ht="15.75" thickBot="1" x14ac:dyDescent="0.3">
      <c r="B98" s="43" t="s">
        <v>73</v>
      </c>
      <c r="C98" s="8"/>
      <c r="D98" s="44">
        <v>12210.5</v>
      </c>
      <c r="E98" s="44">
        <v>10439</v>
      </c>
      <c r="F98" s="44">
        <v>8370</v>
      </c>
      <c r="G98" s="44">
        <v>8247</v>
      </c>
      <c r="H98" s="44">
        <v>26410</v>
      </c>
      <c r="I98" s="44">
        <v>26892</v>
      </c>
      <c r="J98" s="44">
        <v>24980</v>
      </c>
      <c r="K98" s="44">
        <v>27846</v>
      </c>
    </row>
    <row r="99" spans="2:11" x14ac:dyDescent="0.25">
      <c r="B99" s="45"/>
      <c r="C99" s="8"/>
      <c r="D99" s="46"/>
      <c r="E99" s="46"/>
      <c r="F99" s="46"/>
      <c r="G99" s="46"/>
      <c r="H99" s="46"/>
      <c r="I99" s="46"/>
      <c r="J99" s="46"/>
      <c r="K99" s="46"/>
    </row>
    <row r="100" spans="2:11" ht="15.75" outlineLevel="1" x14ac:dyDescent="0.25">
      <c r="B100" s="33" t="s">
        <v>74</v>
      </c>
      <c r="C100" s="39"/>
      <c r="D100" s="40"/>
      <c r="E100" s="10"/>
      <c r="F100" s="40"/>
      <c r="G100" s="40"/>
      <c r="H100" s="40"/>
      <c r="I100" s="40"/>
      <c r="J100" s="40"/>
      <c r="K100" s="40"/>
    </row>
    <row r="101" spans="2:11" ht="15.75" outlineLevel="1" x14ac:dyDescent="0.25">
      <c r="B101" s="41" t="s">
        <v>75</v>
      </c>
      <c r="C101" s="39"/>
      <c r="D101" s="13">
        <v>211.4</v>
      </c>
      <c r="E101" s="13">
        <v>143</v>
      </c>
      <c r="F101" s="13">
        <v>217</v>
      </c>
      <c r="G101" s="13">
        <v>167</v>
      </c>
      <c r="H101" s="13">
        <v>368</v>
      </c>
      <c r="I101" s="13">
        <v>388</v>
      </c>
      <c r="J101" s="15">
        <v>398</v>
      </c>
      <c r="K101" s="15">
        <v>646</v>
      </c>
    </row>
    <row r="102" spans="2:11" ht="15.75" outlineLevel="1" x14ac:dyDescent="0.25">
      <c r="B102" s="41" t="s">
        <v>76</v>
      </c>
      <c r="C102" s="39"/>
      <c r="D102" s="13">
        <v>1342.2</v>
      </c>
      <c r="E102" s="13">
        <v>1403</v>
      </c>
      <c r="F102" s="13">
        <v>873</v>
      </c>
      <c r="G102" s="13">
        <v>852</v>
      </c>
      <c r="H102" s="13">
        <v>2316</v>
      </c>
      <c r="I102" s="13">
        <v>2260</v>
      </c>
      <c r="J102" s="15">
        <v>1994</v>
      </c>
      <c r="K102" s="15">
        <v>1966</v>
      </c>
    </row>
    <row r="103" spans="2:11" ht="15.75" outlineLevel="1" x14ac:dyDescent="0.25">
      <c r="B103" s="41" t="s">
        <v>72</v>
      </c>
      <c r="C103" s="39"/>
      <c r="D103" s="13">
        <v>41.8</v>
      </c>
      <c r="E103" s="13">
        <v>81</v>
      </c>
      <c r="F103" s="13">
        <v>170</v>
      </c>
      <c r="G103" s="13">
        <v>90</v>
      </c>
      <c r="H103" s="13">
        <v>145</v>
      </c>
      <c r="I103" s="13">
        <v>530</v>
      </c>
      <c r="J103" s="15">
        <v>485</v>
      </c>
      <c r="K103" s="15">
        <v>84</v>
      </c>
    </row>
    <row r="104" spans="2:11" ht="15.75" outlineLevel="1" x14ac:dyDescent="0.25">
      <c r="B104" s="41" t="s">
        <v>77</v>
      </c>
      <c r="C104" s="39"/>
      <c r="D104" s="13">
        <v>698.7</v>
      </c>
      <c r="E104" s="13">
        <v>500</v>
      </c>
      <c r="F104" s="13">
        <v>286</v>
      </c>
      <c r="G104" s="13">
        <v>539</v>
      </c>
      <c r="H104" s="13">
        <v>805</v>
      </c>
      <c r="I104" s="13">
        <v>2711</v>
      </c>
      <c r="J104" s="15">
        <v>846</v>
      </c>
      <c r="K104" s="15">
        <v>1643</v>
      </c>
    </row>
    <row r="105" spans="2:11" ht="16.5" outlineLevel="1" thickBot="1" x14ac:dyDescent="0.3">
      <c r="B105" s="41" t="s">
        <v>78</v>
      </c>
      <c r="C105" s="39"/>
      <c r="D105" s="13">
        <v>0</v>
      </c>
      <c r="E105" s="13">
        <v>0</v>
      </c>
      <c r="F105" s="13" t="s">
        <v>79</v>
      </c>
      <c r="G105" s="13">
        <v>0</v>
      </c>
      <c r="H105" s="13">
        <v>277</v>
      </c>
      <c r="I105" s="13">
        <v>224</v>
      </c>
      <c r="J105" s="15">
        <v>390</v>
      </c>
      <c r="K105" s="15">
        <v>0</v>
      </c>
    </row>
    <row r="106" spans="2:11" ht="15.75" thickBot="1" x14ac:dyDescent="0.3">
      <c r="B106" s="43" t="s">
        <v>80</v>
      </c>
      <c r="C106" s="8"/>
      <c r="D106" s="44">
        <v>2294.1000000000004</v>
      </c>
      <c r="E106" s="44">
        <v>2127</v>
      </c>
      <c r="F106" s="44">
        <v>1546</v>
      </c>
      <c r="G106" s="44">
        <v>1648</v>
      </c>
      <c r="H106" s="44">
        <v>3911</v>
      </c>
      <c r="I106" s="44">
        <v>6113</v>
      </c>
      <c r="J106" s="44">
        <v>4113</v>
      </c>
      <c r="K106" s="44">
        <v>4339</v>
      </c>
    </row>
    <row r="107" spans="2:11" ht="16.5" thickBot="1" x14ac:dyDescent="0.3">
      <c r="B107" s="47"/>
      <c r="C107" s="48"/>
      <c r="D107" s="49"/>
      <c r="E107" s="49"/>
      <c r="F107" s="49"/>
      <c r="G107" s="49"/>
      <c r="H107" s="49"/>
      <c r="I107" s="49"/>
      <c r="J107" s="49"/>
      <c r="K107" s="34"/>
    </row>
    <row r="108" spans="2:11" ht="15.75" thickBot="1" x14ac:dyDescent="0.3">
      <c r="B108" s="43" t="s">
        <v>81</v>
      </c>
      <c r="C108" s="8"/>
      <c r="D108" s="44">
        <v>14504.6</v>
      </c>
      <c r="E108" s="44">
        <v>12566</v>
      </c>
      <c r="F108" s="44">
        <v>9916</v>
      </c>
      <c r="G108" s="44">
        <v>9895</v>
      </c>
      <c r="H108" s="44">
        <v>30321</v>
      </c>
      <c r="I108" s="44">
        <v>33005</v>
      </c>
      <c r="J108" s="44">
        <v>29093</v>
      </c>
      <c r="K108" s="44">
        <v>32185</v>
      </c>
    </row>
    <row r="109" spans="2:11" ht="17.25" x14ac:dyDescent="0.25">
      <c r="B109" s="50"/>
      <c r="C109" s="51"/>
      <c r="D109" s="52"/>
      <c r="E109" s="10"/>
      <c r="F109" s="52"/>
      <c r="G109" s="52"/>
      <c r="H109" s="52"/>
      <c r="I109" s="52"/>
      <c r="J109" s="52"/>
      <c r="K109" s="52"/>
    </row>
    <row r="110" spans="2:11" x14ac:dyDescent="0.25">
      <c r="B110" s="7" t="s">
        <v>82</v>
      </c>
      <c r="C110" s="8"/>
      <c r="D110" s="9"/>
      <c r="E110" s="9"/>
      <c r="F110" s="9"/>
      <c r="G110" s="9"/>
      <c r="H110" s="9"/>
      <c r="I110" s="9"/>
      <c r="J110" s="9"/>
      <c r="K110" s="9"/>
    </row>
    <row r="111" spans="2:11" x14ac:dyDescent="0.25">
      <c r="B111" s="5"/>
      <c r="C111" s="8"/>
      <c r="D111" s="10"/>
      <c r="E111" s="10"/>
      <c r="F111" s="10"/>
      <c r="G111" s="10"/>
      <c r="H111" s="10"/>
      <c r="I111" s="10"/>
      <c r="K111" s="10"/>
    </row>
    <row r="112" spans="2:11" ht="15.75" outlineLevel="1" x14ac:dyDescent="0.25">
      <c r="B112" s="33" t="s">
        <v>83</v>
      </c>
      <c r="C112" s="42"/>
      <c r="D112" s="13"/>
      <c r="E112" s="13"/>
      <c r="F112" s="13"/>
      <c r="G112" s="13"/>
      <c r="H112" s="13"/>
      <c r="I112" s="13"/>
      <c r="K112" s="15"/>
    </row>
    <row r="113" spans="2:11" ht="15.75" outlineLevel="1" x14ac:dyDescent="0.25">
      <c r="B113" s="41" t="s">
        <v>84</v>
      </c>
      <c r="C113" s="42"/>
      <c r="D113" s="13">
        <v>171.1</v>
      </c>
      <c r="E113" s="13">
        <v>171</v>
      </c>
      <c r="F113" s="13">
        <v>171</v>
      </c>
      <c r="G113" s="13">
        <v>171</v>
      </c>
      <c r="H113" s="13">
        <v>171</v>
      </c>
      <c r="I113" s="13">
        <v>171</v>
      </c>
      <c r="J113" s="15">
        <v>171</v>
      </c>
      <c r="K113" s="15">
        <v>171</v>
      </c>
    </row>
    <row r="114" spans="2:11" ht="15.75" outlineLevel="1" x14ac:dyDescent="0.25">
      <c r="B114" s="41" t="s">
        <v>85</v>
      </c>
      <c r="C114" s="42"/>
      <c r="D114" s="13">
        <v>1504.6</v>
      </c>
      <c r="E114" s="13">
        <v>0</v>
      </c>
      <c r="F114" s="13">
        <v>0</v>
      </c>
      <c r="G114" s="13">
        <v>0</v>
      </c>
      <c r="H114" s="13">
        <v>0</v>
      </c>
      <c r="I114" s="13">
        <v>0</v>
      </c>
      <c r="J114" s="15">
        <v>0</v>
      </c>
      <c r="K114" s="15"/>
    </row>
    <row r="115" spans="2:11" ht="15.75" outlineLevel="1" x14ac:dyDescent="0.25">
      <c r="B115" s="41" t="s">
        <v>86</v>
      </c>
      <c r="C115" s="42"/>
      <c r="D115" s="13">
        <v>0</v>
      </c>
      <c r="E115" s="13">
        <v>0</v>
      </c>
      <c r="F115" s="13">
        <v>271</v>
      </c>
      <c r="G115" s="13">
        <v>0</v>
      </c>
      <c r="H115" s="13">
        <v>3728</v>
      </c>
      <c r="I115" s="13">
        <v>3728</v>
      </c>
      <c r="J115" s="15">
        <v>3728</v>
      </c>
      <c r="K115" s="15">
        <v>4263</v>
      </c>
    </row>
    <row r="116" spans="2:11" ht="15.75" outlineLevel="1" x14ac:dyDescent="0.25">
      <c r="B116" s="41" t="s">
        <v>87</v>
      </c>
      <c r="C116" s="39"/>
      <c r="D116" s="13">
        <v>-1276.8</v>
      </c>
      <c r="E116" s="13">
        <v>-606</v>
      </c>
      <c r="F116" s="13">
        <v>18</v>
      </c>
      <c r="G116" s="13">
        <v>248</v>
      </c>
      <c r="H116" s="13">
        <v>-18</v>
      </c>
      <c r="I116" s="13">
        <v>140</v>
      </c>
      <c r="J116" s="15">
        <v>229</v>
      </c>
      <c r="K116" s="15">
        <v>-115</v>
      </c>
    </row>
    <row r="117" spans="2:11" ht="15.75" outlineLevel="1" x14ac:dyDescent="0.25">
      <c r="B117" s="41" t="s">
        <v>88</v>
      </c>
      <c r="C117" s="39"/>
      <c r="D117" s="13">
        <v>74.599999999999994</v>
      </c>
      <c r="E117" s="13">
        <v>1456</v>
      </c>
      <c r="F117" s="13">
        <v>1093</v>
      </c>
      <c r="G117" s="13">
        <v>1055</v>
      </c>
      <c r="H117" s="13">
        <v>807</v>
      </c>
      <c r="I117" s="13">
        <v>399</v>
      </c>
      <c r="J117" s="15">
        <v>53</v>
      </c>
      <c r="K117" s="15">
        <v>282</v>
      </c>
    </row>
    <row r="118" spans="2:11" ht="15.75" outlineLevel="1" x14ac:dyDescent="0.25">
      <c r="B118" s="47" t="s">
        <v>89</v>
      </c>
      <c r="C118" s="53"/>
      <c r="D118" s="49">
        <v>473.49999999999989</v>
      </c>
      <c r="E118" s="49">
        <v>1021</v>
      </c>
      <c r="F118" s="49">
        <v>1553</v>
      </c>
      <c r="G118" s="49">
        <v>1474</v>
      </c>
      <c r="H118" s="49">
        <v>4688</v>
      </c>
      <c r="I118" s="49">
        <v>4438</v>
      </c>
      <c r="J118" s="34">
        <v>4181</v>
      </c>
      <c r="K118" s="34">
        <v>4601</v>
      </c>
    </row>
    <row r="119" spans="2:11" ht="16.5" outlineLevel="1" thickBot="1" x14ac:dyDescent="0.3">
      <c r="B119" s="41" t="s">
        <v>90</v>
      </c>
      <c r="C119" s="42"/>
      <c r="D119" s="13">
        <v>0</v>
      </c>
      <c r="E119" s="13">
        <v>0</v>
      </c>
      <c r="F119" s="13">
        <v>0</v>
      </c>
      <c r="G119" s="13">
        <v>0</v>
      </c>
      <c r="H119" s="13">
        <v>1563</v>
      </c>
      <c r="I119" s="13">
        <v>1970</v>
      </c>
      <c r="J119" s="15">
        <v>2025</v>
      </c>
      <c r="K119" s="15">
        <v>2044</v>
      </c>
    </row>
    <row r="120" spans="2:11" ht="15.75" thickBot="1" x14ac:dyDescent="0.3">
      <c r="B120" s="43" t="s">
        <v>91</v>
      </c>
      <c r="C120" s="8"/>
      <c r="D120" s="44">
        <v>473.49999999999989</v>
      </c>
      <c r="E120" s="44">
        <v>1021</v>
      </c>
      <c r="F120" s="44">
        <v>1553</v>
      </c>
      <c r="G120" s="44">
        <v>1474</v>
      </c>
      <c r="H120" s="44">
        <v>6251</v>
      </c>
      <c r="I120" s="44">
        <v>6408</v>
      </c>
      <c r="J120" s="44">
        <v>6206</v>
      </c>
      <c r="K120" s="44">
        <v>6645</v>
      </c>
    </row>
    <row r="121" spans="2:11" x14ac:dyDescent="0.25">
      <c r="B121" s="45"/>
      <c r="C121" s="8"/>
      <c r="D121" s="46"/>
      <c r="E121" s="46"/>
      <c r="F121" s="46"/>
      <c r="G121" s="46"/>
      <c r="H121" s="46"/>
      <c r="I121" s="46"/>
      <c r="K121" s="46"/>
    </row>
    <row r="122" spans="2:11" ht="15.75" outlineLevel="1" x14ac:dyDescent="0.25">
      <c r="B122" s="33" t="s">
        <v>92</v>
      </c>
      <c r="C122" s="42"/>
      <c r="D122" s="13"/>
      <c r="E122" s="13"/>
      <c r="F122" s="13"/>
      <c r="G122" s="13"/>
      <c r="H122" s="13"/>
      <c r="I122" s="13"/>
      <c r="K122" s="15"/>
    </row>
    <row r="123" spans="2:11" ht="15.75" outlineLevel="1" x14ac:dyDescent="0.25">
      <c r="B123" s="41" t="s">
        <v>93</v>
      </c>
      <c r="C123" s="39"/>
      <c r="D123" s="13">
        <v>2823.7</v>
      </c>
      <c r="E123" s="13">
        <v>1216</v>
      </c>
      <c r="F123" s="13">
        <v>493</v>
      </c>
      <c r="G123" s="13">
        <v>494</v>
      </c>
      <c r="H123" s="13">
        <v>4215</v>
      </c>
      <c r="I123" s="13">
        <v>5138</v>
      </c>
      <c r="J123" s="15">
        <v>4915</v>
      </c>
      <c r="K123" s="15">
        <v>5818</v>
      </c>
    </row>
    <row r="124" spans="2:11" ht="15.75" outlineLevel="1" x14ac:dyDescent="0.25">
      <c r="B124" s="41" t="s">
        <v>94</v>
      </c>
      <c r="C124" s="39"/>
      <c r="D124" s="13">
        <v>5022.6000000000004</v>
      </c>
      <c r="E124" s="13">
        <v>3934</v>
      </c>
      <c r="F124" s="13">
        <v>3905</v>
      </c>
      <c r="G124" s="13">
        <v>3927</v>
      </c>
      <c r="H124" s="13">
        <v>7024</v>
      </c>
      <c r="I124" s="13">
        <v>7338</v>
      </c>
      <c r="J124" s="15">
        <v>6967</v>
      </c>
      <c r="K124" s="15">
        <v>7339</v>
      </c>
    </row>
    <row r="125" spans="2:11" ht="15.75" outlineLevel="1" x14ac:dyDescent="0.25">
      <c r="B125" s="41" t="s">
        <v>95</v>
      </c>
      <c r="C125" s="42"/>
      <c r="D125" s="13">
        <v>187.1</v>
      </c>
      <c r="E125" s="13">
        <v>397</v>
      </c>
      <c r="F125" s="13">
        <v>1297</v>
      </c>
      <c r="G125" s="13">
        <v>1338</v>
      </c>
      <c r="H125" s="13">
        <v>6221</v>
      </c>
      <c r="I125" s="13">
        <v>7328</v>
      </c>
      <c r="J125" s="15">
        <v>6491</v>
      </c>
      <c r="K125" s="15">
        <v>5409</v>
      </c>
    </row>
    <row r="126" spans="2:11" ht="15.75" outlineLevel="1" x14ac:dyDescent="0.25">
      <c r="B126" s="41" t="s">
        <v>96</v>
      </c>
      <c r="C126" s="42"/>
      <c r="D126" s="13">
        <v>32.299999999999997</v>
      </c>
      <c r="E126" s="13">
        <v>19</v>
      </c>
      <c r="F126" s="13">
        <v>13</v>
      </c>
      <c r="G126" s="13">
        <v>12</v>
      </c>
      <c r="H126" s="13">
        <v>30</v>
      </c>
      <c r="I126" s="13">
        <v>85</v>
      </c>
      <c r="J126" s="15">
        <v>68</v>
      </c>
      <c r="K126" s="15">
        <v>70</v>
      </c>
    </row>
    <row r="127" spans="2:11" ht="15.75" outlineLevel="1" x14ac:dyDescent="0.25">
      <c r="B127" s="41" t="s">
        <v>97</v>
      </c>
      <c r="C127" s="39"/>
      <c r="D127" s="13">
        <v>489.2</v>
      </c>
      <c r="E127" s="13">
        <v>604</v>
      </c>
      <c r="F127" s="13">
        <v>552</v>
      </c>
      <c r="G127" s="13">
        <v>568</v>
      </c>
      <c r="H127" s="13">
        <v>551</v>
      </c>
      <c r="I127" s="13">
        <v>494</v>
      </c>
      <c r="J127" s="15">
        <v>466</v>
      </c>
      <c r="K127" s="15">
        <v>569</v>
      </c>
    </row>
    <row r="128" spans="2:11" ht="16.5" outlineLevel="1" thickBot="1" x14ac:dyDescent="0.3">
      <c r="B128" s="41" t="s">
        <v>98</v>
      </c>
      <c r="C128" s="42"/>
      <c r="D128" s="13">
        <v>1373.6</v>
      </c>
      <c r="E128" s="13">
        <v>1279</v>
      </c>
      <c r="F128" s="13">
        <v>87</v>
      </c>
      <c r="G128" s="13">
        <v>46</v>
      </c>
      <c r="H128" s="13">
        <v>415</v>
      </c>
      <c r="I128" s="13">
        <v>88</v>
      </c>
      <c r="J128" s="15">
        <v>19</v>
      </c>
      <c r="K128" s="15">
        <v>128</v>
      </c>
    </row>
    <row r="129" spans="2:11" ht="15.75" thickBot="1" x14ac:dyDescent="0.3">
      <c r="B129" s="43" t="s">
        <v>99</v>
      </c>
      <c r="C129" s="8"/>
      <c r="D129" s="44">
        <v>9928.5000000000018</v>
      </c>
      <c r="E129" s="44">
        <v>7449</v>
      </c>
      <c r="F129" s="44">
        <v>6347</v>
      </c>
      <c r="G129" s="44">
        <v>6385</v>
      </c>
      <c r="H129" s="44">
        <v>18456</v>
      </c>
      <c r="I129" s="44">
        <v>20471</v>
      </c>
      <c r="J129" s="44">
        <v>18926</v>
      </c>
      <c r="K129" s="44">
        <v>19333</v>
      </c>
    </row>
    <row r="130" spans="2:11" x14ac:dyDescent="0.25">
      <c r="B130" s="45"/>
      <c r="C130" s="8"/>
      <c r="D130" s="46"/>
      <c r="E130" s="46"/>
      <c r="F130" s="46"/>
      <c r="G130" s="46"/>
      <c r="H130" s="46"/>
      <c r="I130" s="46"/>
      <c r="K130" s="46"/>
    </row>
    <row r="131" spans="2:11" ht="15.75" outlineLevel="1" x14ac:dyDescent="0.25">
      <c r="B131" s="33" t="s">
        <v>100</v>
      </c>
      <c r="C131" s="39"/>
      <c r="D131" s="13"/>
      <c r="E131" s="13"/>
      <c r="F131" s="13"/>
      <c r="G131" s="13"/>
      <c r="H131" s="13"/>
      <c r="I131" s="13"/>
      <c r="K131" s="15"/>
    </row>
    <row r="132" spans="2:11" ht="15.75" outlineLevel="1" x14ac:dyDescent="0.25">
      <c r="B132" s="41" t="s">
        <v>96</v>
      </c>
      <c r="C132" s="39"/>
      <c r="D132" s="13">
        <v>1235.3</v>
      </c>
      <c r="E132" s="13">
        <v>1252</v>
      </c>
      <c r="F132" s="13">
        <v>915</v>
      </c>
      <c r="G132" s="13">
        <v>855</v>
      </c>
      <c r="H132" s="13">
        <v>1755</v>
      </c>
      <c r="I132" s="13">
        <v>1865</v>
      </c>
      <c r="J132" s="15">
        <v>1424</v>
      </c>
      <c r="K132" s="15">
        <v>1624</v>
      </c>
    </row>
    <row r="133" spans="2:11" ht="15.75" outlineLevel="1" x14ac:dyDescent="0.25">
      <c r="B133" s="41" t="s">
        <v>93</v>
      </c>
      <c r="C133" s="42"/>
      <c r="D133" s="13">
        <v>62.3</v>
      </c>
      <c r="E133" s="13">
        <v>22</v>
      </c>
      <c r="F133" s="13">
        <v>16</v>
      </c>
      <c r="G133" s="13">
        <v>7</v>
      </c>
      <c r="H133" s="13">
        <v>1014</v>
      </c>
      <c r="I133" s="13">
        <v>1171</v>
      </c>
      <c r="J133" s="15">
        <v>236</v>
      </c>
      <c r="K133" s="15">
        <v>995</v>
      </c>
    </row>
    <row r="134" spans="2:11" ht="15.75" outlineLevel="1" x14ac:dyDescent="0.25">
      <c r="B134" s="41" t="s">
        <v>97</v>
      </c>
      <c r="C134" s="42"/>
      <c r="D134" s="13">
        <v>165.1</v>
      </c>
      <c r="E134" s="13">
        <v>221</v>
      </c>
      <c r="F134" s="13">
        <v>216</v>
      </c>
      <c r="G134" s="13">
        <v>249</v>
      </c>
      <c r="H134" s="13">
        <v>241</v>
      </c>
      <c r="I134" s="13">
        <v>207</v>
      </c>
      <c r="J134" s="15">
        <v>168</v>
      </c>
      <c r="K134" s="15">
        <v>286</v>
      </c>
    </row>
    <row r="135" spans="2:11" ht="15.75" outlineLevel="1" x14ac:dyDescent="0.25">
      <c r="B135" s="41" t="s">
        <v>94</v>
      </c>
      <c r="C135" s="42"/>
      <c r="D135" s="13">
        <v>358.6</v>
      </c>
      <c r="E135" s="13">
        <v>231</v>
      </c>
      <c r="F135" s="13">
        <v>230</v>
      </c>
      <c r="G135" s="13">
        <v>200</v>
      </c>
      <c r="H135" s="13">
        <v>497</v>
      </c>
      <c r="I135" s="13">
        <v>522</v>
      </c>
      <c r="J135" s="15">
        <v>446</v>
      </c>
      <c r="K135" s="15">
        <v>453</v>
      </c>
    </row>
    <row r="136" spans="2:11" ht="15.75" outlineLevel="1" x14ac:dyDescent="0.25">
      <c r="B136" s="41" t="s">
        <v>101</v>
      </c>
      <c r="C136" s="39"/>
      <c r="D136" s="13">
        <v>116.8</v>
      </c>
      <c r="E136" s="13">
        <v>199</v>
      </c>
      <c r="F136" s="13">
        <v>442</v>
      </c>
      <c r="G136" s="13">
        <v>562</v>
      </c>
      <c r="H136" s="13">
        <v>1412</v>
      </c>
      <c r="I136" s="13">
        <v>2134</v>
      </c>
      <c r="J136" s="15">
        <v>1452</v>
      </c>
      <c r="K136" s="15">
        <v>2327</v>
      </c>
    </row>
    <row r="137" spans="2:11" ht="15.75" outlineLevel="1" x14ac:dyDescent="0.25">
      <c r="B137" s="41" t="s">
        <v>98</v>
      </c>
      <c r="C137" s="39"/>
      <c r="D137" s="13">
        <v>2164.5</v>
      </c>
      <c r="E137" s="13">
        <v>2171</v>
      </c>
      <c r="F137" s="13">
        <v>197</v>
      </c>
      <c r="G137" s="13">
        <v>163</v>
      </c>
      <c r="H137" s="13">
        <v>462</v>
      </c>
      <c r="I137" s="13">
        <v>28</v>
      </c>
      <c r="J137" s="15">
        <v>21</v>
      </c>
      <c r="K137" s="15">
        <v>522</v>
      </c>
    </row>
    <row r="138" spans="2:11" ht="16.5" outlineLevel="1" thickBot="1" x14ac:dyDescent="0.3">
      <c r="B138" s="41" t="s">
        <v>102</v>
      </c>
      <c r="C138" s="42"/>
      <c r="D138" s="13">
        <v>0</v>
      </c>
      <c r="E138" s="13">
        <v>0</v>
      </c>
      <c r="F138" s="13" t="s">
        <v>79</v>
      </c>
      <c r="G138" s="13">
        <v>0</v>
      </c>
      <c r="H138" s="13">
        <v>233</v>
      </c>
      <c r="I138" s="13">
        <v>199</v>
      </c>
      <c r="J138" s="15">
        <v>214</v>
      </c>
      <c r="K138" s="15">
        <v>0</v>
      </c>
    </row>
    <row r="139" spans="2:11" ht="15.75" thickBot="1" x14ac:dyDescent="0.3">
      <c r="B139" s="43" t="s">
        <v>103</v>
      </c>
      <c r="C139" s="8"/>
      <c r="D139" s="44">
        <v>4102.5999999999995</v>
      </c>
      <c r="E139" s="44">
        <v>4096</v>
      </c>
      <c r="F139" s="44">
        <v>2016</v>
      </c>
      <c r="G139" s="44">
        <v>2036</v>
      </c>
      <c r="H139" s="44">
        <v>5614</v>
      </c>
      <c r="I139" s="44">
        <v>6126</v>
      </c>
      <c r="J139" s="44">
        <v>3961</v>
      </c>
      <c r="K139" s="44">
        <v>6207</v>
      </c>
    </row>
    <row r="140" spans="2:11" ht="15.75" thickBot="1" x14ac:dyDescent="0.3">
      <c r="B140" s="43"/>
      <c r="C140" s="8"/>
      <c r="D140" s="44"/>
      <c r="E140" s="44"/>
      <c r="F140" s="44"/>
      <c r="G140" s="44"/>
      <c r="H140" s="44"/>
      <c r="I140" s="44"/>
      <c r="J140" s="44"/>
      <c r="K140" s="44"/>
    </row>
    <row r="141" spans="2:11" ht="15.75" thickBot="1" x14ac:dyDescent="0.3">
      <c r="B141" s="43" t="s">
        <v>104</v>
      </c>
      <c r="C141" s="8"/>
      <c r="D141" s="44">
        <v>14031.100000000002</v>
      </c>
      <c r="E141" s="44">
        <v>11545</v>
      </c>
      <c r="F141" s="44">
        <v>8363</v>
      </c>
      <c r="G141" s="44">
        <v>8421</v>
      </c>
      <c r="H141" s="44">
        <v>24070</v>
      </c>
      <c r="I141" s="44">
        <v>26597</v>
      </c>
      <c r="J141" s="44">
        <v>22887</v>
      </c>
      <c r="K141" s="44">
        <v>25540</v>
      </c>
    </row>
    <row r="142" spans="2:11" ht="15.75" thickBot="1" x14ac:dyDescent="0.3">
      <c r="B142" s="45"/>
      <c r="C142" s="8"/>
      <c r="D142" s="46"/>
      <c r="E142" s="46"/>
      <c r="F142" s="46"/>
      <c r="G142" s="46"/>
      <c r="H142" s="46"/>
      <c r="I142" s="46"/>
      <c r="J142" s="46"/>
      <c r="K142" s="46"/>
    </row>
    <row r="143" spans="2:11" ht="15.75" thickBot="1" x14ac:dyDescent="0.3">
      <c r="B143" s="43" t="s">
        <v>105</v>
      </c>
      <c r="C143" s="8"/>
      <c r="D143" s="44">
        <v>14504.600000000002</v>
      </c>
      <c r="E143" s="44">
        <v>12566</v>
      </c>
      <c r="F143" s="44">
        <v>9916</v>
      </c>
      <c r="G143" s="44">
        <v>9895</v>
      </c>
      <c r="H143" s="44">
        <v>30321</v>
      </c>
      <c r="I143" s="44">
        <v>33005</v>
      </c>
      <c r="J143" s="44">
        <v>29093</v>
      </c>
      <c r="K143" s="44">
        <v>32185</v>
      </c>
    </row>
    <row r="144" spans="2:11" ht="17.25" x14ac:dyDescent="0.25">
      <c r="B144" s="54"/>
      <c r="C144" s="51"/>
      <c r="D144" s="52"/>
      <c r="E144" s="10"/>
      <c r="F144" s="52"/>
      <c r="G144" s="52"/>
      <c r="H144" s="52"/>
      <c r="I144" s="52"/>
      <c r="K144" s="52"/>
    </row>
    <row r="145" spans="2:11" x14ac:dyDescent="0.25">
      <c r="B145" s="2" t="s">
        <v>106</v>
      </c>
      <c r="C145" s="8"/>
      <c r="D145" s="3">
        <v>2021</v>
      </c>
      <c r="E145" s="3">
        <v>2022</v>
      </c>
      <c r="F145" s="3">
        <v>2023</v>
      </c>
      <c r="G145" s="3" t="s">
        <v>1</v>
      </c>
      <c r="H145" s="3">
        <v>2024</v>
      </c>
      <c r="I145" s="3" t="s">
        <v>2</v>
      </c>
      <c r="J145" s="3">
        <v>2025</v>
      </c>
      <c r="K145" s="4" t="s">
        <v>3</v>
      </c>
    </row>
    <row r="146" spans="2:11" x14ac:dyDescent="0.25">
      <c r="B146" s="8"/>
      <c r="C146" s="8"/>
      <c r="D146" s="10"/>
      <c r="E146" s="10"/>
      <c r="F146" s="10"/>
      <c r="G146" s="10"/>
      <c r="H146" s="10"/>
      <c r="I146" s="10"/>
      <c r="K146" s="10"/>
    </row>
    <row r="147" spans="2:11" x14ac:dyDescent="0.25">
      <c r="B147" s="32" t="s">
        <v>107</v>
      </c>
      <c r="C147" s="8"/>
      <c r="D147" s="55">
        <v>314.50999999999925</v>
      </c>
      <c r="E147" s="55">
        <v>2462</v>
      </c>
      <c r="F147" s="55">
        <v>616</v>
      </c>
      <c r="G147" s="55">
        <v>392</v>
      </c>
      <c r="H147" s="55">
        <v>1219</v>
      </c>
      <c r="I147" s="55">
        <v>1635</v>
      </c>
      <c r="J147" s="55">
        <v>2801</v>
      </c>
      <c r="K147" s="55">
        <v>2353</v>
      </c>
    </row>
    <row r="148" spans="2:11" x14ac:dyDescent="0.25">
      <c r="B148" s="32"/>
      <c r="C148" s="8"/>
      <c r="D148" s="55"/>
      <c r="E148" s="55"/>
      <c r="F148" s="55"/>
      <c r="G148" s="55"/>
      <c r="H148" s="55"/>
      <c r="I148" s="55"/>
      <c r="K148" s="55"/>
    </row>
    <row r="149" spans="2:11" outlineLevel="1" x14ac:dyDescent="0.25">
      <c r="B149" s="7" t="s">
        <v>108</v>
      </c>
      <c r="C149" s="8"/>
      <c r="D149" s="9"/>
      <c r="E149" s="9"/>
      <c r="F149" s="9"/>
      <c r="G149" s="9"/>
      <c r="H149" s="26"/>
      <c r="I149" s="9"/>
      <c r="J149" s="9"/>
      <c r="K149" s="26"/>
    </row>
    <row r="150" spans="2:11" outlineLevel="1" x14ac:dyDescent="0.25">
      <c r="B150" s="5"/>
      <c r="C150" s="8"/>
      <c r="D150" s="10"/>
      <c r="E150" s="10"/>
      <c r="F150" s="10"/>
      <c r="G150" s="10"/>
      <c r="H150" s="15"/>
      <c r="I150" s="10"/>
      <c r="J150" s="10"/>
      <c r="K150" s="15"/>
    </row>
    <row r="151" spans="2:11" outlineLevel="1" x14ac:dyDescent="0.25">
      <c r="B151" s="41" t="s">
        <v>109</v>
      </c>
      <c r="C151" s="8"/>
      <c r="D151" s="13">
        <v>309.39999999999998</v>
      </c>
      <c r="E151" s="13">
        <v>358</v>
      </c>
      <c r="F151" s="13">
        <v>363</v>
      </c>
      <c r="G151" s="13">
        <v>160</v>
      </c>
      <c r="H151" s="13">
        <v>602</v>
      </c>
      <c r="I151" s="13">
        <v>314</v>
      </c>
      <c r="J151" s="15">
        <v>669</v>
      </c>
      <c r="K151" s="15">
        <v>430</v>
      </c>
    </row>
    <row r="152" spans="2:11" outlineLevel="1" x14ac:dyDescent="0.25">
      <c r="B152" s="41" t="s">
        <v>110</v>
      </c>
      <c r="C152" s="8"/>
      <c r="D152" s="13">
        <v>-48.8</v>
      </c>
      <c r="E152" s="13">
        <v>-77</v>
      </c>
      <c r="F152" s="13">
        <v>-104</v>
      </c>
      <c r="G152" s="13">
        <v>-15</v>
      </c>
      <c r="H152" s="13">
        <v>-55</v>
      </c>
      <c r="I152" s="13">
        <v>-349</v>
      </c>
      <c r="J152" s="15">
        <v>-462</v>
      </c>
      <c r="K152" s="15">
        <v>-103</v>
      </c>
    </row>
    <row r="153" spans="2:11" outlineLevel="1" x14ac:dyDescent="0.25">
      <c r="B153" s="41" t="s">
        <v>111</v>
      </c>
      <c r="C153" s="8"/>
      <c r="D153" s="13">
        <v>1371</v>
      </c>
      <c r="E153" s="13">
        <v>1546</v>
      </c>
      <c r="F153" s="13">
        <v>1449</v>
      </c>
      <c r="G153" s="13">
        <v>582</v>
      </c>
      <c r="H153" s="13">
        <v>1745</v>
      </c>
      <c r="I153" s="13">
        <v>1544</v>
      </c>
      <c r="J153" s="15">
        <v>2959</v>
      </c>
      <c r="K153" s="15">
        <v>1547</v>
      </c>
    </row>
    <row r="154" spans="2:11" outlineLevel="1" x14ac:dyDescent="0.25">
      <c r="B154" s="41" t="s">
        <v>112</v>
      </c>
      <c r="C154" s="8"/>
      <c r="D154" s="13">
        <v>117.2</v>
      </c>
      <c r="E154" s="13">
        <v>-170</v>
      </c>
      <c r="F154" s="13">
        <v>176</v>
      </c>
      <c r="G154" s="13">
        <v>33</v>
      </c>
      <c r="H154" s="13">
        <v>352</v>
      </c>
      <c r="I154" s="13">
        <v>186</v>
      </c>
      <c r="J154" s="15">
        <v>365</v>
      </c>
      <c r="K154" s="15">
        <v>27</v>
      </c>
    </row>
    <row r="155" spans="2:11" outlineLevel="1" x14ac:dyDescent="0.25">
      <c r="B155" s="41" t="s">
        <v>113</v>
      </c>
      <c r="C155" s="8"/>
      <c r="D155" s="13">
        <v>0</v>
      </c>
      <c r="E155" s="13">
        <v>2</v>
      </c>
      <c r="F155" s="13">
        <v>0</v>
      </c>
      <c r="G155" s="13">
        <v>0</v>
      </c>
      <c r="H155" s="13">
        <v>0</v>
      </c>
      <c r="I155" s="13">
        <v>0</v>
      </c>
      <c r="J155" s="15">
        <v>0</v>
      </c>
      <c r="K155" s="15"/>
    </row>
    <row r="156" spans="2:11" outlineLevel="1" x14ac:dyDescent="0.25">
      <c r="B156" s="41" t="s">
        <v>35</v>
      </c>
      <c r="C156" s="8"/>
      <c r="D156" s="13">
        <v>0</v>
      </c>
      <c r="E156" s="13">
        <v>0</v>
      </c>
      <c r="F156" s="13">
        <v>25</v>
      </c>
      <c r="G156" s="13">
        <v>0</v>
      </c>
      <c r="H156" s="13">
        <v>0</v>
      </c>
      <c r="I156" s="13">
        <v>0</v>
      </c>
      <c r="J156" s="15">
        <v>0</v>
      </c>
      <c r="K156" s="15"/>
    </row>
    <row r="157" spans="2:11" outlineLevel="1" x14ac:dyDescent="0.25">
      <c r="B157" s="41" t="s">
        <v>114</v>
      </c>
      <c r="C157" s="8"/>
      <c r="D157" s="13">
        <v>0</v>
      </c>
      <c r="E157" s="13">
        <v>0</v>
      </c>
      <c r="F157" s="13">
        <v>0</v>
      </c>
      <c r="G157" s="13">
        <v>20</v>
      </c>
      <c r="H157" s="13">
        <v>20</v>
      </c>
      <c r="I157" s="13">
        <v>0</v>
      </c>
      <c r="J157" s="15">
        <v>0</v>
      </c>
      <c r="K157" s="15"/>
    </row>
    <row r="158" spans="2:11" outlineLevel="1" x14ac:dyDescent="0.25">
      <c r="B158" s="41" t="s">
        <v>115</v>
      </c>
      <c r="C158" s="8"/>
      <c r="D158" s="13">
        <v>8.4</v>
      </c>
      <c r="E158" s="13">
        <v>17</v>
      </c>
      <c r="F158" s="13">
        <v>20</v>
      </c>
      <c r="G158" s="13">
        <v>26</v>
      </c>
      <c r="H158" s="13">
        <v>51</v>
      </c>
      <c r="I158" s="13">
        <v>22</v>
      </c>
      <c r="J158" s="15">
        <v>44</v>
      </c>
      <c r="K158" s="15">
        <v>35</v>
      </c>
    </row>
    <row r="159" spans="2:11" outlineLevel="1" x14ac:dyDescent="0.25">
      <c r="B159" s="41" t="s">
        <v>116</v>
      </c>
      <c r="C159" s="8"/>
      <c r="D159" s="13">
        <v>-244.8</v>
      </c>
      <c r="E159" s="13">
        <v>-217</v>
      </c>
      <c r="F159" s="13">
        <v>-268</v>
      </c>
      <c r="G159" s="13">
        <v>-129</v>
      </c>
      <c r="H159" s="13">
        <v>-284</v>
      </c>
      <c r="I159" s="13">
        <v>-165</v>
      </c>
      <c r="J159" s="15">
        <v>-398</v>
      </c>
      <c r="K159" s="15">
        <v>-129</v>
      </c>
    </row>
    <row r="160" spans="2:11" outlineLevel="1" x14ac:dyDescent="0.25">
      <c r="B160" s="41" t="s">
        <v>117</v>
      </c>
      <c r="C160" s="8"/>
      <c r="D160" s="13">
        <v>-2.2999999999999998</v>
      </c>
      <c r="E160" s="13">
        <v>0</v>
      </c>
      <c r="F160" s="13">
        <v>0</v>
      </c>
      <c r="G160" s="13">
        <v>0</v>
      </c>
      <c r="H160" s="13"/>
      <c r="I160" s="13">
        <v>0</v>
      </c>
      <c r="J160" s="15">
        <v>0</v>
      </c>
      <c r="K160" s="15"/>
    </row>
    <row r="161" spans="2:11" outlineLevel="1" x14ac:dyDescent="0.25">
      <c r="B161" s="41" t="s">
        <v>118</v>
      </c>
      <c r="C161" s="8"/>
      <c r="D161" s="13">
        <v>0</v>
      </c>
      <c r="E161" s="13">
        <v>0</v>
      </c>
      <c r="F161" s="13">
        <v>0</v>
      </c>
      <c r="G161" s="13">
        <v>0</v>
      </c>
      <c r="H161" s="13">
        <v>-68</v>
      </c>
      <c r="I161" s="13">
        <v>-83</v>
      </c>
      <c r="J161" s="15">
        <v>146</v>
      </c>
      <c r="K161" s="15">
        <v>79</v>
      </c>
    </row>
    <row r="162" spans="2:11" outlineLevel="1" x14ac:dyDescent="0.25">
      <c r="B162" s="41" t="s">
        <v>119</v>
      </c>
      <c r="C162" s="8"/>
      <c r="D162" s="13">
        <v>0</v>
      </c>
      <c r="E162" s="13">
        <v>0</v>
      </c>
      <c r="F162" s="13">
        <v>0</v>
      </c>
      <c r="G162" s="13">
        <v>0</v>
      </c>
      <c r="H162" s="13">
        <v>-31</v>
      </c>
      <c r="I162" s="13">
        <v>-40</v>
      </c>
      <c r="J162" s="15">
        <v>-3</v>
      </c>
      <c r="K162" s="15">
        <v>-26</v>
      </c>
    </row>
    <row r="163" spans="2:11" outlineLevel="1" x14ac:dyDescent="0.25">
      <c r="B163" s="41" t="s">
        <v>120</v>
      </c>
      <c r="C163" s="8"/>
      <c r="D163" s="13">
        <v>255</v>
      </c>
      <c r="E163" s="13">
        <v>64</v>
      </c>
      <c r="F163" s="13">
        <v>57</v>
      </c>
      <c r="G163" s="13">
        <v>17</v>
      </c>
      <c r="H163" s="13">
        <v>173</v>
      </c>
      <c r="I163" s="13">
        <v>34</v>
      </c>
      <c r="J163" s="15">
        <v>200</v>
      </c>
      <c r="K163" s="15">
        <v>7</v>
      </c>
    </row>
    <row r="164" spans="2:11" outlineLevel="1" x14ac:dyDescent="0.25">
      <c r="B164" s="41" t="s">
        <v>121</v>
      </c>
      <c r="C164" s="8"/>
      <c r="D164" s="13">
        <v>4.7</v>
      </c>
      <c r="E164" s="13">
        <v>0</v>
      </c>
      <c r="F164" s="13">
        <v>0</v>
      </c>
      <c r="G164" s="13">
        <v>0</v>
      </c>
      <c r="H164" s="13">
        <v>0</v>
      </c>
      <c r="I164" s="13">
        <v>0</v>
      </c>
      <c r="J164" s="15">
        <v>0</v>
      </c>
      <c r="K164" s="15"/>
    </row>
    <row r="165" spans="2:11" outlineLevel="1" x14ac:dyDescent="0.25">
      <c r="B165" s="41" t="s">
        <v>122</v>
      </c>
      <c r="C165" s="8"/>
      <c r="D165" s="13">
        <v>7</v>
      </c>
      <c r="E165" s="13">
        <v>0</v>
      </c>
      <c r="F165" s="13">
        <v>0</v>
      </c>
      <c r="G165" s="13">
        <v>0</v>
      </c>
      <c r="H165" s="13">
        <v>0</v>
      </c>
      <c r="I165" s="13">
        <v>0</v>
      </c>
      <c r="J165" s="15">
        <v>0</v>
      </c>
      <c r="K165" s="15"/>
    </row>
    <row r="166" spans="2:11" outlineLevel="1" x14ac:dyDescent="0.25">
      <c r="B166" s="41" t="s">
        <v>123</v>
      </c>
      <c r="C166" s="8"/>
      <c r="D166" s="13">
        <v>-9.1999999999999993</v>
      </c>
      <c r="E166" s="13">
        <v>-2</v>
      </c>
      <c r="F166" s="13">
        <v>0</v>
      </c>
      <c r="G166" s="13">
        <v>0</v>
      </c>
      <c r="H166" s="13">
        <v>0</v>
      </c>
      <c r="I166" s="13">
        <v>0</v>
      </c>
      <c r="J166" s="15">
        <v>0</v>
      </c>
      <c r="K166" s="15"/>
    </row>
    <row r="167" spans="2:11" outlineLevel="1" x14ac:dyDescent="0.25">
      <c r="B167" s="41" t="s">
        <v>124</v>
      </c>
      <c r="C167" s="8"/>
      <c r="D167" s="13">
        <v>0.1</v>
      </c>
      <c r="E167" s="13">
        <v>-12</v>
      </c>
      <c r="F167" s="13">
        <v>0</v>
      </c>
      <c r="G167" s="13">
        <v>0</v>
      </c>
      <c r="H167" s="13">
        <v>0</v>
      </c>
      <c r="I167" s="13">
        <v>0</v>
      </c>
      <c r="J167" s="15">
        <v>0</v>
      </c>
      <c r="K167" s="15">
        <v>71</v>
      </c>
    </row>
    <row r="168" spans="2:11" outlineLevel="1" x14ac:dyDescent="0.25">
      <c r="B168" s="41" t="s">
        <v>125</v>
      </c>
      <c r="C168" s="8"/>
      <c r="D168" s="13">
        <v>361.6</v>
      </c>
      <c r="E168" s="13">
        <v>-104</v>
      </c>
      <c r="F168" s="13">
        <v>-207</v>
      </c>
      <c r="G168" s="13">
        <v>-51</v>
      </c>
      <c r="H168" s="13">
        <v>-31</v>
      </c>
      <c r="I168" s="13">
        <v>-3</v>
      </c>
      <c r="J168" s="15">
        <v>5</v>
      </c>
      <c r="K168" s="15">
        <v>-16</v>
      </c>
    </row>
    <row r="169" spans="2:11" outlineLevel="1" x14ac:dyDescent="0.25">
      <c r="B169" s="41" t="s">
        <v>126</v>
      </c>
      <c r="C169" s="8"/>
      <c r="D169" s="13">
        <v>57.3</v>
      </c>
      <c r="E169" s="13">
        <v>-238</v>
      </c>
      <c r="F169" s="13">
        <v>49</v>
      </c>
      <c r="G169" s="13">
        <v>-14</v>
      </c>
      <c r="H169" s="13">
        <v>-116</v>
      </c>
      <c r="I169" s="13">
        <v>504</v>
      </c>
      <c r="J169" s="15">
        <v>481</v>
      </c>
      <c r="K169" s="15">
        <v>1</v>
      </c>
    </row>
    <row r="170" spans="2:11" outlineLevel="1" x14ac:dyDescent="0.25">
      <c r="B170" s="32" t="s">
        <v>127</v>
      </c>
      <c r="C170" s="8"/>
      <c r="D170" s="13"/>
      <c r="E170" s="13"/>
      <c r="F170" s="13"/>
      <c r="G170" s="13"/>
      <c r="H170" s="13"/>
      <c r="I170" s="13"/>
      <c r="J170" s="13"/>
      <c r="K170" s="15"/>
    </row>
    <row r="171" spans="2:11" outlineLevel="1" x14ac:dyDescent="0.25">
      <c r="B171" s="41" t="s">
        <v>128</v>
      </c>
      <c r="C171" s="8"/>
      <c r="D171" s="13">
        <v>-13</v>
      </c>
      <c r="E171" s="13">
        <v>65</v>
      </c>
      <c r="F171" s="13">
        <v>-52</v>
      </c>
      <c r="G171" s="13">
        <v>47</v>
      </c>
      <c r="H171" s="13">
        <v>39</v>
      </c>
      <c r="I171" s="13">
        <v>14</v>
      </c>
      <c r="J171" s="15">
        <v>-16</v>
      </c>
      <c r="K171" s="15">
        <v>-11</v>
      </c>
    </row>
    <row r="172" spans="2:11" outlineLevel="1" x14ac:dyDescent="0.25">
      <c r="B172" s="41" t="s">
        <v>129</v>
      </c>
      <c r="C172" s="8"/>
      <c r="D172" s="13">
        <v>-607.4</v>
      </c>
      <c r="E172" s="13">
        <v>-75</v>
      </c>
      <c r="F172" s="13">
        <v>525</v>
      </c>
      <c r="G172" s="13">
        <v>82</v>
      </c>
      <c r="H172" s="13">
        <v>-32</v>
      </c>
      <c r="I172" s="13">
        <v>47</v>
      </c>
      <c r="J172" s="15">
        <v>208</v>
      </c>
      <c r="K172" s="15">
        <v>19</v>
      </c>
    </row>
    <row r="173" spans="2:11" outlineLevel="1" x14ac:dyDescent="0.25">
      <c r="B173" s="41" t="s">
        <v>130</v>
      </c>
      <c r="C173" s="8"/>
      <c r="D173" s="13">
        <v>13.5</v>
      </c>
      <c r="E173" s="13">
        <v>63</v>
      </c>
      <c r="F173" s="13">
        <v>-61</v>
      </c>
      <c r="G173" s="13">
        <v>-40</v>
      </c>
      <c r="H173" s="13">
        <v>-470</v>
      </c>
      <c r="I173" s="13">
        <v>136</v>
      </c>
      <c r="J173" s="15">
        <v>-137</v>
      </c>
      <c r="K173" s="15">
        <v>-43</v>
      </c>
    </row>
    <row r="174" spans="2:11" ht="15.75" outlineLevel="1" thickBot="1" x14ac:dyDescent="0.3">
      <c r="B174" s="56" t="s">
        <v>131</v>
      </c>
      <c r="C174" s="8"/>
      <c r="D174" s="49">
        <v>-279.8</v>
      </c>
      <c r="E174" s="49">
        <v>-552</v>
      </c>
      <c r="F174" s="49">
        <v>-438</v>
      </c>
      <c r="G174" s="49">
        <v>-157</v>
      </c>
      <c r="H174" s="49">
        <v>-1499</v>
      </c>
      <c r="I174" s="49">
        <v>-1350</v>
      </c>
      <c r="J174" s="34">
        <v>-3476</v>
      </c>
      <c r="K174" s="34">
        <v>-1468</v>
      </c>
    </row>
    <row r="175" spans="2:11" ht="15.75" thickBot="1" x14ac:dyDescent="0.3">
      <c r="B175" s="23" t="s">
        <v>132</v>
      </c>
      <c r="C175" s="8"/>
      <c r="D175" s="27">
        <v>1614.4099999999992</v>
      </c>
      <c r="E175" s="27">
        <v>3130</v>
      </c>
      <c r="F175" s="27">
        <v>2150</v>
      </c>
      <c r="G175" s="27">
        <v>953</v>
      </c>
      <c r="H175" s="27">
        <v>1615</v>
      </c>
      <c r="I175" s="27">
        <v>2446</v>
      </c>
      <c r="J175" s="28">
        <v>3386</v>
      </c>
      <c r="K175" s="28">
        <v>2773</v>
      </c>
    </row>
    <row r="176" spans="2:11" x14ac:dyDescent="0.25">
      <c r="B176" s="8"/>
      <c r="C176" s="8"/>
      <c r="D176" s="10"/>
      <c r="E176" s="10"/>
      <c r="F176" s="10"/>
      <c r="G176" s="10"/>
      <c r="H176" s="10"/>
      <c r="I176" s="10"/>
      <c r="K176" s="10"/>
    </row>
    <row r="177" spans="2:11" x14ac:dyDescent="0.25">
      <c r="B177" s="7" t="s">
        <v>133</v>
      </c>
      <c r="C177" s="8"/>
      <c r="D177" s="9"/>
      <c r="E177" s="9"/>
      <c r="F177" s="9"/>
      <c r="G177" s="9"/>
      <c r="H177" s="26"/>
      <c r="I177" s="9"/>
      <c r="J177" s="9"/>
      <c r="K177" s="26"/>
    </row>
    <row r="178" spans="2:11" x14ac:dyDescent="0.25">
      <c r="B178" s="5"/>
      <c r="C178" s="8"/>
      <c r="D178" s="10"/>
      <c r="E178" s="10"/>
      <c r="F178" s="10"/>
      <c r="G178" s="10"/>
      <c r="H178" s="15"/>
      <c r="I178" s="10"/>
      <c r="J178" s="10"/>
      <c r="K178" s="15"/>
    </row>
    <row r="179" spans="2:11" outlineLevel="1" x14ac:dyDescent="0.25">
      <c r="B179" s="41" t="s">
        <v>134</v>
      </c>
      <c r="C179" s="8"/>
      <c r="D179" s="13">
        <v>-176.5</v>
      </c>
      <c r="E179" s="13">
        <v>-127</v>
      </c>
      <c r="F179" s="13">
        <v>-202</v>
      </c>
      <c r="G179" s="13">
        <v>-113</v>
      </c>
      <c r="H179" s="13">
        <v>-359</v>
      </c>
      <c r="I179" s="13">
        <v>-185</v>
      </c>
      <c r="J179" s="15">
        <v>-363</v>
      </c>
      <c r="K179" s="15">
        <v>-136</v>
      </c>
    </row>
    <row r="180" spans="2:11" outlineLevel="1" x14ac:dyDescent="0.25">
      <c r="B180" s="41" t="s">
        <v>135</v>
      </c>
      <c r="C180" s="8"/>
      <c r="D180" s="13">
        <v>-437.4</v>
      </c>
      <c r="E180" s="13">
        <v>-477</v>
      </c>
      <c r="F180" s="13">
        <v>-496</v>
      </c>
      <c r="G180" s="13">
        <v>-199</v>
      </c>
      <c r="H180" s="13">
        <v>-884</v>
      </c>
      <c r="I180" s="13">
        <v>-724</v>
      </c>
      <c r="J180" s="15">
        <v>-1435</v>
      </c>
      <c r="K180" s="15">
        <v>-718</v>
      </c>
    </row>
    <row r="181" spans="2:11" outlineLevel="1" x14ac:dyDescent="0.25">
      <c r="B181" s="41" t="s">
        <v>136</v>
      </c>
      <c r="C181" s="8"/>
      <c r="D181" s="13">
        <v>-30</v>
      </c>
      <c r="E181" s="13">
        <v>-30</v>
      </c>
      <c r="F181" s="13">
        <v>-20</v>
      </c>
      <c r="G181" s="13">
        <v>-13</v>
      </c>
      <c r="H181" s="13">
        <v>-42</v>
      </c>
      <c r="I181" s="13">
        <v>-28</v>
      </c>
      <c r="J181" s="15">
        <v>-69</v>
      </c>
      <c r="K181" s="15">
        <v>-30</v>
      </c>
    </row>
    <row r="182" spans="2:11" outlineLevel="1" x14ac:dyDescent="0.25">
      <c r="B182" s="41" t="s">
        <v>137</v>
      </c>
      <c r="C182" s="8"/>
      <c r="D182" s="13">
        <v>0</v>
      </c>
      <c r="E182" s="13">
        <v>0</v>
      </c>
      <c r="F182" s="13">
        <v>-81</v>
      </c>
      <c r="G182" s="13">
        <v>-24</v>
      </c>
      <c r="H182" s="13">
        <v>-37</v>
      </c>
      <c r="I182" s="13">
        <v>-23</v>
      </c>
      <c r="J182" s="15">
        <v>-45</v>
      </c>
      <c r="K182" s="15">
        <v>-46</v>
      </c>
    </row>
    <row r="183" spans="2:11" outlineLevel="1" x14ac:dyDescent="0.25">
      <c r="B183" s="41" t="s">
        <v>138</v>
      </c>
      <c r="C183" s="8"/>
      <c r="D183" s="13">
        <v>97.4</v>
      </c>
      <c r="E183" s="13">
        <v>0</v>
      </c>
      <c r="F183" s="13">
        <v>0</v>
      </c>
      <c r="G183" s="13">
        <v>0</v>
      </c>
      <c r="H183" s="13">
        <v>0</v>
      </c>
      <c r="I183" s="13">
        <v>0</v>
      </c>
      <c r="J183" s="15">
        <v>0</v>
      </c>
      <c r="K183" s="15">
        <v>102</v>
      </c>
    </row>
    <row r="184" spans="2:11" outlineLevel="1" x14ac:dyDescent="0.25">
      <c r="B184" s="41" t="s">
        <v>139</v>
      </c>
      <c r="C184" s="8"/>
      <c r="D184" s="13">
        <v>0</v>
      </c>
      <c r="E184" s="13">
        <v>0</v>
      </c>
      <c r="F184" s="13">
        <v>0</v>
      </c>
      <c r="G184" s="13">
        <v>0</v>
      </c>
      <c r="H184" s="13">
        <v>-1044</v>
      </c>
      <c r="I184" s="13">
        <v>16</v>
      </c>
      <c r="J184" s="15">
        <v>16</v>
      </c>
      <c r="K184" s="15">
        <v>-2498</v>
      </c>
    </row>
    <row r="185" spans="2:11" outlineLevel="1" x14ac:dyDescent="0.25">
      <c r="B185" s="41" t="s">
        <v>140</v>
      </c>
      <c r="C185" s="8"/>
      <c r="D185" s="13">
        <v>-46</v>
      </c>
      <c r="E185" s="15">
        <v>-19</v>
      </c>
      <c r="F185" s="13">
        <v>0</v>
      </c>
      <c r="G185" s="13">
        <v>0</v>
      </c>
      <c r="H185" s="13">
        <v>0</v>
      </c>
      <c r="I185" s="13">
        <v>0</v>
      </c>
      <c r="J185" s="15">
        <v>0</v>
      </c>
      <c r="K185" s="15">
        <v>0</v>
      </c>
    </row>
    <row r="186" spans="2:11" outlineLevel="1" x14ac:dyDescent="0.25">
      <c r="B186" s="41" t="s">
        <v>141</v>
      </c>
      <c r="C186" s="8"/>
      <c r="D186" s="15">
        <v>0</v>
      </c>
      <c r="E186" s="15">
        <v>0</v>
      </c>
      <c r="F186" s="15">
        <v>0</v>
      </c>
      <c r="G186" s="15">
        <v>0</v>
      </c>
      <c r="H186" s="15">
        <v>0</v>
      </c>
      <c r="I186" s="15">
        <v>0</v>
      </c>
      <c r="J186" s="15">
        <v>-100</v>
      </c>
      <c r="K186" s="15">
        <v>0</v>
      </c>
    </row>
    <row r="187" spans="2:11" outlineLevel="1" x14ac:dyDescent="0.25">
      <c r="B187" s="41" t="s">
        <v>142</v>
      </c>
      <c r="C187" s="8"/>
      <c r="D187" s="15">
        <v>0</v>
      </c>
      <c r="E187" s="15">
        <v>0</v>
      </c>
      <c r="F187" s="15">
        <v>0</v>
      </c>
      <c r="G187" s="15">
        <v>0</v>
      </c>
      <c r="H187" s="15">
        <v>0</v>
      </c>
      <c r="I187" s="15">
        <v>0</v>
      </c>
      <c r="J187" s="15">
        <v>50</v>
      </c>
      <c r="K187" s="15">
        <v>0</v>
      </c>
    </row>
    <row r="188" spans="2:11" outlineLevel="1" x14ac:dyDescent="0.25">
      <c r="B188" s="41" t="s">
        <v>143</v>
      </c>
      <c r="C188" s="8"/>
      <c r="D188" s="13">
        <v>14.1</v>
      </c>
      <c r="E188" s="13">
        <v>20</v>
      </c>
      <c r="F188" s="13">
        <v>93</v>
      </c>
      <c r="G188" s="13">
        <v>15</v>
      </c>
      <c r="H188" s="13">
        <v>76</v>
      </c>
      <c r="I188" s="13">
        <v>71</v>
      </c>
      <c r="J188" s="15">
        <v>106</v>
      </c>
      <c r="K188" s="15">
        <v>44</v>
      </c>
    </row>
    <row r="189" spans="2:11" outlineLevel="1" x14ac:dyDescent="0.25">
      <c r="B189" s="41" t="s">
        <v>144</v>
      </c>
      <c r="C189" s="8"/>
      <c r="D189" s="13">
        <v>0</v>
      </c>
      <c r="E189" s="13">
        <v>-6</v>
      </c>
      <c r="F189" s="13">
        <v>0</v>
      </c>
      <c r="G189" s="13">
        <v>0</v>
      </c>
      <c r="H189" s="13">
        <v>0</v>
      </c>
      <c r="I189" s="13">
        <v>0</v>
      </c>
      <c r="J189" s="15">
        <v>0</v>
      </c>
      <c r="K189" s="15">
        <v>0</v>
      </c>
    </row>
    <row r="190" spans="2:11" ht="15.75" outlineLevel="1" thickBot="1" x14ac:dyDescent="0.3">
      <c r="B190" s="41" t="s">
        <v>145</v>
      </c>
      <c r="C190" s="8"/>
      <c r="D190" s="13">
        <v>7.4</v>
      </c>
      <c r="E190" s="15">
        <v>10</v>
      </c>
      <c r="F190" s="13">
        <v>13</v>
      </c>
      <c r="G190" s="13">
        <v>5</v>
      </c>
      <c r="H190" s="13">
        <v>13</v>
      </c>
      <c r="I190" s="13">
        <v>5</v>
      </c>
      <c r="J190" s="15">
        <v>26</v>
      </c>
      <c r="K190" s="15">
        <v>5</v>
      </c>
    </row>
    <row r="191" spans="2:11" ht="15.75" thickBot="1" x14ac:dyDescent="0.3">
      <c r="B191" s="23" t="s">
        <v>146</v>
      </c>
      <c r="C191" s="8"/>
      <c r="D191" s="27">
        <v>-571</v>
      </c>
      <c r="E191" s="27">
        <v>-629</v>
      </c>
      <c r="F191" s="27">
        <v>-693</v>
      </c>
      <c r="G191" s="27">
        <v>-329</v>
      </c>
      <c r="H191" s="27">
        <v>-2277</v>
      </c>
      <c r="I191" s="27">
        <v>-868</v>
      </c>
      <c r="J191" s="28">
        <v>-1814</v>
      </c>
      <c r="K191" s="28">
        <v>-3277</v>
      </c>
    </row>
    <row r="192" spans="2:11" x14ac:dyDescent="0.25">
      <c r="B192" s="8"/>
      <c r="C192" s="8"/>
      <c r="D192" s="10"/>
      <c r="E192" s="10"/>
      <c r="F192" s="10"/>
      <c r="G192" s="10"/>
      <c r="H192" s="10"/>
      <c r="I192" s="10"/>
      <c r="K192" s="10"/>
    </row>
    <row r="193" spans="2:11" x14ac:dyDescent="0.25">
      <c r="B193" s="7" t="s">
        <v>147</v>
      </c>
      <c r="C193" s="8"/>
      <c r="D193" s="9"/>
      <c r="E193" s="9"/>
      <c r="F193" s="9"/>
      <c r="G193" s="9"/>
      <c r="H193" s="26"/>
      <c r="I193" s="9"/>
      <c r="J193" s="9"/>
      <c r="K193" s="26"/>
    </row>
    <row r="194" spans="2:11" x14ac:dyDescent="0.25">
      <c r="B194" s="5"/>
      <c r="C194" s="8"/>
      <c r="D194" s="10"/>
      <c r="E194" s="10"/>
      <c r="F194" s="10"/>
      <c r="G194" s="10"/>
      <c r="H194" s="15"/>
      <c r="I194" s="10"/>
      <c r="J194" s="10"/>
      <c r="K194" s="15"/>
    </row>
    <row r="195" spans="2:11" outlineLevel="1" x14ac:dyDescent="0.25">
      <c r="B195" s="41" t="s">
        <v>148</v>
      </c>
      <c r="C195" s="8"/>
      <c r="D195" s="13">
        <v>0</v>
      </c>
      <c r="E195" s="10">
        <v>-361</v>
      </c>
      <c r="F195" s="10">
        <v>-249</v>
      </c>
      <c r="G195" s="10">
        <v>0</v>
      </c>
      <c r="H195" s="13">
        <v>0</v>
      </c>
      <c r="I195" s="10">
        <v>0</v>
      </c>
      <c r="J195" s="10">
        <v>-90</v>
      </c>
      <c r="K195" s="15">
        <v>-10</v>
      </c>
    </row>
    <row r="196" spans="2:11" outlineLevel="1" x14ac:dyDescent="0.25">
      <c r="B196" s="41" t="s">
        <v>149</v>
      </c>
      <c r="C196" s="8"/>
      <c r="D196" s="13">
        <v>0</v>
      </c>
      <c r="E196" s="13">
        <v>0</v>
      </c>
      <c r="F196" s="13">
        <v>0</v>
      </c>
      <c r="G196" s="13">
        <v>0</v>
      </c>
      <c r="H196" s="13">
        <v>0</v>
      </c>
      <c r="I196" s="10">
        <v>970</v>
      </c>
      <c r="J196" s="10">
        <v>970</v>
      </c>
      <c r="K196" s="15">
        <v>0</v>
      </c>
    </row>
    <row r="197" spans="2:11" outlineLevel="1" x14ac:dyDescent="0.25">
      <c r="B197" s="41" t="s">
        <v>150</v>
      </c>
      <c r="C197" s="8"/>
      <c r="D197" s="13">
        <v>0</v>
      </c>
      <c r="E197" s="13">
        <v>0</v>
      </c>
      <c r="F197" s="13">
        <v>0</v>
      </c>
      <c r="G197" s="13">
        <v>0</v>
      </c>
      <c r="H197" s="10">
        <v>2225</v>
      </c>
      <c r="I197" s="13">
        <v>220</v>
      </c>
      <c r="J197" s="15">
        <v>440</v>
      </c>
      <c r="K197" s="10">
        <v>350</v>
      </c>
    </row>
    <row r="198" spans="2:11" outlineLevel="1" x14ac:dyDescent="0.25">
      <c r="B198" s="41" t="s">
        <v>151</v>
      </c>
      <c r="C198" s="8"/>
      <c r="D198" s="10">
        <v>1617.5</v>
      </c>
      <c r="E198" s="13">
        <v>0</v>
      </c>
      <c r="F198" s="10">
        <v>660</v>
      </c>
      <c r="G198" s="10">
        <v>178</v>
      </c>
      <c r="H198" s="10">
        <v>178</v>
      </c>
      <c r="I198" s="10">
        <v>0</v>
      </c>
      <c r="J198" s="15">
        <v>0</v>
      </c>
      <c r="K198" s="10">
        <v>0</v>
      </c>
    </row>
    <row r="199" spans="2:11" outlineLevel="1" x14ac:dyDescent="0.25">
      <c r="B199" s="41" t="s">
        <v>152</v>
      </c>
      <c r="C199" s="8"/>
      <c r="D199" s="10"/>
      <c r="E199" s="13"/>
      <c r="F199" s="10"/>
      <c r="G199" s="10"/>
      <c r="H199" s="10"/>
      <c r="I199" s="10"/>
      <c r="J199" s="15"/>
      <c r="K199" s="10">
        <v>992</v>
      </c>
    </row>
    <row r="200" spans="2:11" outlineLevel="1" x14ac:dyDescent="0.25">
      <c r="B200" s="41" t="s">
        <v>153</v>
      </c>
      <c r="C200" s="8"/>
      <c r="D200" s="10"/>
      <c r="E200" s="13"/>
      <c r="F200" s="10"/>
      <c r="G200" s="10"/>
      <c r="H200" s="10"/>
      <c r="I200" s="10"/>
      <c r="J200" s="15"/>
      <c r="K200" s="15">
        <v>990</v>
      </c>
    </row>
    <row r="201" spans="2:11" outlineLevel="1" x14ac:dyDescent="0.25">
      <c r="B201" s="41" t="s">
        <v>154</v>
      </c>
      <c r="C201" s="8"/>
      <c r="D201" s="10">
        <v>45.9</v>
      </c>
      <c r="E201" s="13">
        <v>11</v>
      </c>
      <c r="F201" s="13">
        <v>0</v>
      </c>
      <c r="G201" s="13">
        <v>0</v>
      </c>
      <c r="H201" s="13">
        <v>0</v>
      </c>
      <c r="I201" s="13">
        <v>0</v>
      </c>
      <c r="J201" s="15">
        <v>0</v>
      </c>
      <c r="K201" s="8">
        <v>0</v>
      </c>
    </row>
    <row r="202" spans="2:11" outlineLevel="1" x14ac:dyDescent="0.25">
      <c r="B202" s="41" t="s">
        <v>155</v>
      </c>
      <c r="C202" s="8"/>
      <c r="D202" s="13">
        <v>500</v>
      </c>
      <c r="E202" s="13">
        <v>0</v>
      </c>
      <c r="F202" s="13">
        <v>0</v>
      </c>
      <c r="G202" s="13">
        <v>0</v>
      </c>
      <c r="H202" s="13">
        <v>1720</v>
      </c>
      <c r="I202" s="13">
        <v>894</v>
      </c>
      <c r="J202" s="15">
        <v>894</v>
      </c>
      <c r="K202" s="15">
        <v>0</v>
      </c>
    </row>
    <row r="203" spans="2:11" outlineLevel="1" x14ac:dyDescent="0.25">
      <c r="B203" s="41" t="s">
        <v>156</v>
      </c>
      <c r="C203" s="8"/>
      <c r="D203" s="15">
        <v>-137.4</v>
      </c>
      <c r="E203" s="15">
        <v>-228.3</v>
      </c>
      <c r="F203" s="13">
        <v>-207</v>
      </c>
      <c r="G203" s="13">
        <v>-128</v>
      </c>
      <c r="H203" s="13">
        <v>-265</v>
      </c>
      <c r="I203" s="13">
        <v>-133</v>
      </c>
      <c r="J203" s="15">
        <v>-257</v>
      </c>
      <c r="K203" s="15">
        <v>-80</v>
      </c>
    </row>
    <row r="204" spans="2:11" outlineLevel="1" x14ac:dyDescent="0.25">
      <c r="B204" s="41" t="s">
        <v>157</v>
      </c>
      <c r="C204" s="8"/>
      <c r="D204" s="15">
        <v>-23</v>
      </c>
      <c r="E204" s="15">
        <v>-25.700000000000003</v>
      </c>
      <c r="F204" s="13">
        <v>-52</v>
      </c>
      <c r="G204" s="13">
        <v>-26</v>
      </c>
      <c r="H204" s="13">
        <v>-54</v>
      </c>
      <c r="I204" s="13">
        <v>-22</v>
      </c>
      <c r="J204" s="15">
        <v>-37</v>
      </c>
      <c r="K204" s="15">
        <v>-15</v>
      </c>
    </row>
    <row r="205" spans="2:11" outlineLevel="1" x14ac:dyDescent="0.25">
      <c r="B205" s="41" t="s">
        <v>158</v>
      </c>
      <c r="C205" s="8"/>
      <c r="D205" s="15"/>
      <c r="E205" s="15"/>
      <c r="F205" s="13"/>
      <c r="G205" s="13"/>
      <c r="H205" s="13"/>
      <c r="I205" s="13"/>
      <c r="J205" s="15"/>
      <c r="K205" s="15"/>
    </row>
    <row r="206" spans="2:11" outlineLevel="1" x14ac:dyDescent="0.25">
      <c r="B206" s="41" t="s">
        <v>159</v>
      </c>
      <c r="C206" s="8"/>
      <c r="D206" s="13">
        <v>-1276.5</v>
      </c>
      <c r="E206" s="13">
        <v>0</v>
      </c>
      <c r="F206" s="13">
        <v>0</v>
      </c>
      <c r="G206" s="13">
        <v>0</v>
      </c>
      <c r="H206" s="13">
        <v>0</v>
      </c>
      <c r="I206" s="13">
        <v>0</v>
      </c>
      <c r="J206" s="15">
        <v>0</v>
      </c>
      <c r="K206" s="15">
        <v>0</v>
      </c>
    </row>
    <row r="207" spans="2:11" outlineLevel="1" x14ac:dyDescent="0.25">
      <c r="B207" s="41" t="s">
        <v>160</v>
      </c>
      <c r="C207" s="8"/>
      <c r="D207" s="13">
        <v>-48.5</v>
      </c>
      <c r="E207" s="13">
        <v>0</v>
      </c>
      <c r="F207" s="13">
        <v>0</v>
      </c>
      <c r="G207" s="13">
        <v>0</v>
      </c>
      <c r="H207" s="13">
        <v>0</v>
      </c>
      <c r="I207" s="13">
        <v>0</v>
      </c>
      <c r="J207" s="15">
        <v>0</v>
      </c>
      <c r="K207" s="15">
        <v>0</v>
      </c>
    </row>
    <row r="208" spans="2:11" outlineLevel="1" x14ac:dyDescent="0.25">
      <c r="B208" s="41" t="s">
        <v>161</v>
      </c>
      <c r="C208" s="8"/>
      <c r="D208" s="13">
        <v>0</v>
      </c>
      <c r="E208" s="13">
        <v>0</v>
      </c>
      <c r="F208" s="13">
        <v>0</v>
      </c>
      <c r="G208" s="13">
        <v>0</v>
      </c>
      <c r="H208" s="13">
        <v>-1975</v>
      </c>
      <c r="I208" s="13">
        <v>-470</v>
      </c>
      <c r="J208" s="15">
        <v>-690</v>
      </c>
      <c r="K208" s="15">
        <v>-350</v>
      </c>
    </row>
    <row r="209" spans="2:11" outlineLevel="1" x14ac:dyDescent="0.25">
      <c r="B209" s="41" t="s">
        <v>162</v>
      </c>
      <c r="C209" s="8"/>
      <c r="D209" s="13">
        <v>-697.5</v>
      </c>
      <c r="E209" s="13">
        <v>-1663</v>
      </c>
      <c r="F209" s="13">
        <v>-1435</v>
      </c>
      <c r="G209" s="13">
        <v>-178</v>
      </c>
      <c r="H209" s="13">
        <v>-178</v>
      </c>
      <c r="I209" s="13">
        <v>0</v>
      </c>
      <c r="J209" s="15">
        <v>0</v>
      </c>
      <c r="K209" s="15">
        <v>0</v>
      </c>
    </row>
    <row r="210" spans="2:11" outlineLevel="1" x14ac:dyDescent="0.25">
      <c r="B210" s="41" t="s">
        <v>163</v>
      </c>
      <c r="C210" s="8"/>
      <c r="D210" s="13">
        <v>-400</v>
      </c>
      <c r="E210" s="13">
        <v>0</v>
      </c>
      <c r="F210" s="13">
        <v>0</v>
      </c>
      <c r="G210" s="13">
        <v>0</v>
      </c>
      <c r="H210" s="13">
        <v>0</v>
      </c>
      <c r="I210" s="13">
        <v>0</v>
      </c>
      <c r="J210" s="15">
        <v>0</v>
      </c>
      <c r="K210" s="15">
        <v>0</v>
      </c>
    </row>
    <row r="211" spans="2:11" outlineLevel="1" x14ac:dyDescent="0.25">
      <c r="B211" s="41" t="s">
        <v>164</v>
      </c>
      <c r="C211" s="8"/>
      <c r="D211" s="13">
        <v>-14.7</v>
      </c>
      <c r="E211" s="13">
        <v>-38</v>
      </c>
      <c r="F211" s="13">
        <v>-11</v>
      </c>
      <c r="G211" s="13">
        <v>0</v>
      </c>
      <c r="H211" s="13">
        <v>0</v>
      </c>
      <c r="I211" s="13">
        <v>0</v>
      </c>
      <c r="J211" s="15">
        <v>0</v>
      </c>
      <c r="K211" s="15">
        <v>0</v>
      </c>
    </row>
    <row r="212" spans="2:11" outlineLevel="1" x14ac:dyDescent="0.25">
      <c r="B212" s="41" t="s">
        <v>165</v>
      </c>
      <c r="C212" s="8"/>
      <c r="D212" s="13">
        <v>-9.3000000000000007</v>
      </c>
      <c r="E212" s="13">
        <v>-15</v>
      </c>
      <c r="F212" s="13">
        <v>-21</v>
      </c>
      <c r="G212" s="13">
        <v>-10</v>
      </c>
      <c r="H212" s="13">
        <v>-17</v>
      </c>
      <c r="I212" s="13">
        <v>0</v>
      </c>
      <c r="J212" s="15">
        <v>0</v>
      </c>
      <c r="K212" s="15">
        <v>0</v>
      </c>
    </row>
    <row r="213" spans="2:11" outlineLevel="1" x14ac:dyDescent="0.25">
      <c r="B213" s="41" t="s">
        <v>166</v>
      </c>
      <c r="C213" s="8"/>
      <c r="D213" s="13">
        <v>-135.69999999999999</v>
      </c>
      <c r="E213" s="13">
        <v>0</v>
      </c>
      <c r="F213" s="13">
        <v>0</v>
      </c>
      <c r="G213" s="13">
        <v>0</v>
      </c>
      <c r="H213" s="13">
        <v>0</v>
      </c>
      <c r="I213" s="13">
        <v>0</v>
      </c>
      <c r="J213" s="15">
        <v>0</v>
      </c>
      <c r="K213" s="15">
        <v>0</v>
      </c>
    </row>
    <row r="214" spans="2:11" outlineLevel="1" x14ac:dyDescent="0.25">
      <c r="B214" s="41" t="s">
        <v>167</v>
      </c>
      <c r="C214" s="8"/>
      <c r="D214" s="13">
        <v>0</v>
      </c>
      <c r="E214" s="13">
        <v>0</v>
      </c>
      <c r="F214" s="13">
        <v>0</v>
      </c>
      <c r="G214" s="13">
        <v>0</v>
      </c>
      <c r="H214" s="13">
        <v>0</v>
      </c>
      <c r="I214" s="13">
        <v>-262</v>
      </c>
      <c r="J214" s="15">
        <v>-1391</v>
      </c>
      <c r="K214" s="15">
        <v>-238</v>
      </c>
    </row>
    <row r="215" spans="2:11" outlineLevel="1" x14ac:dyDescent="0.25">
      <c r="B215" s="41" t="s">
        <v>168</v>
      </c>
      <c r="C215" s="13"/>
      <c r="D215" s="13">
        <v>0</v>
      </c>
      <c r="E215" s="13">
        <v>0</v>
      </c>
      <c r="F215" s="13">
        <v>0</v>
      </c>
      <c r="G215" s="13">
        <v>0</v>
      </c>
      <c r="H215" s="13">
        <v>0</v>
      </c>
      <c r="I215" s="13">
        <v>-558</v>
      </c>
      <c r="J215" s="15">
        <v>-558</v>
      </c>
      <c r="K215" s="15">
        <v>0</v>
      </c>
    </row>
    <row r="216" spans="2:11" outlineLevel="1" x14ac:dyDescent="0.25">
      <c r="B216" s="41" t="s">
        <v>169</v>
      </c>
      <c r="C216" s="8"/>
      <c r="D216" s="13">
        <v>-3.1</v>
      </c>
      <c r="E216" s="13">
        <v>-21</v>
      </c>
      <c r="F216" s="13">
        <v>-12</v>
      </c>
      <c r="G216" s="13">
        <v>-20</v>
      </c>
      <c r="H216" s="13">
        <v>-25</v>
      </c>
      <c r="I216" s="13"/>
      <c r="J216" s="15">
        <v>-15</v>
      </c>
      <c r="K216" s="15">
        <v>-44</v>
      </c>
    </row>
    <row r="217" spans="2:11" outlineLevel="1" x14ac:dyDescent="0.25">
      <c r="B217" s="41" t="s">
        <v>170</v>
      </c>
      <c r="C217" s="8"/>
      <c r="D217" s="13">
        <v>-204.9</v>
      </c>
      <c r="E217" s="13">
        <v>-142</v>
      </c>
      <c r="F217" s="13">
        <v>-150</v>
      </c>
      <c r="G217" s="13">
        <v>-87</v>
      </c>
      <c r="H217" s="13">
        <v>-181</v>
      </c>
      <c r="I217" s="13">
        <v>-47</v>
      </c>
      <c r="J217" s="15">
        <v>-246</v>
      </c>
      <c r="K217" s="15">
        <v>-122</v>
      </c>
    </row>
    <row r="218" spans="2:11" outlineLevel="1" x14ac:dyDescent="0.25">
      <c r="B218" s="41" t="s">
        <v>171</v>
      </c>
      <c r="C218" s="8"/>
      <c r="D218" s="13">
        <v>0</v>
      </c>
      <c r="E218" s="13">
        <v>0</v>
      </c>
      <c r="F218" s="13">
        <v>0</v>
      </c>
      <c r="G218" s="13">
        <v>0</v>
      </c>
      <c r="H218" s="13">
        <v>0</v>
      </c>
      <c r="I218" s="13">
        <v>-38</v>
      </c>
      <c r="J218" s="15">
        <v>-58</v>
      </c>
      <c r="K218" s="15">
        <v>-29</v>
      </c>
    </row>
    <row r="219" spans="2:11" ht="15.75" outlineLevel="1" thickBot="1" x14ac:dyDescent="0.3">
      <c r="B219" s="41" t="s">
        <v>172</v>
      </c>
      <c r="C219" s="8"/>
      <c r="D219" s="13">
        <v>0</v>
      </c>
      <c r="E219" s="13">
        <v>-190</v>
      </c>
      <c r="F219" s="13">
        <v>-190</v>
      </c>
      <c r="G219" s="13">
        <v>-100</v>
      </c>
      <c r="H219" s="13">
        <v>-199</v>
      </c>
      <c r="I219" s="13">
        <v>-228</v>
      </c>
      <c r="J219" s="15">
        <v>-455</v>
      </c>
      <c r="K219" s="15">
        <v>-150</v>
      </c>
    </row>
    <row r="220" spans="2:11" ht="15.75" thickBot="1" x14ac:dyDescent="0.3">
      <c r="B220" s="23" t="s">
        <v>173</v>
      </c>
      <c r="C220" s="8"/>
      <c r="D220" s="27">
        <v>-787.2</v>
      </c>
      <c r="E220" s="27">
        <v>-2674</v>
      </c>
      <c r="F220" s="27">
        <v>-1667</v>
      </c>
      <c r="G220" s="27">
        <v>-371</v>
      </c>
      <c r="H220" s="27">
        <v>1229</v>
      </c>
      <c r="I220" s="27">
        <v>326</v>
      </c>
      <c r="J220" s="28">
        <v>-1493</v>
      </c>
      <c r="K220" s="28">
        <v>1294</v>
      </c>
    </row>
    <row r="221" spans="2:11" x14ac:dyDescent="0.25">
      <c r="B221" s="8"/>
      <c r="C221" s="8"/>
      <c r="D221" s="10"/>
      <c r="E221" s="10"/>
      <c r="F221" s="10"/>
      <c r="G221" s="10"/>
      <c r="H221" s="10"/>
      <c r="I221" s="10"/>
    </row>
    <row r="222" spans="2:11" outlineLevel="1" x14ac:dyDescent="0.25">
      <c r="B222" s="41" t="s">
        <v>174</v>
      </c>
      <c r="C222" s="8"/>
      <c r="D222" s="10">
        <v>256</v>
      </c>
      <c r="E222" s="10">
        <v>-173</v>
      </c>
      <c r="F222" s="13">
        <v>-210</v>
      </c>
      <c r="G222" s="13">
        <v>253</v>
      </c>
      <c r="H222" s="10">
        <v>567</v>
      </c>
      <c r="I222" s="10">
        <v>1904</v>
      </c>
      <c r="J222" s="10">
        <v>79</v>
      </c>
      <c r="K222" s="10">
        <v>790</v>
      </c>
    </row>
    <row r="223" spans="2:11" outlineLevel="1" x14ac:dyDescent="0.25">
      <c r="B223" s="41" t="s">
        <v>175</v>
      </c>
      <c r="C223" s="8"/>
      <c r="D223" s="10">
        <v>-2.7</v>
      </c>
      <c r="E223" s="10">
        <v>-26</v>
      </c>
      <c r="F223" s="10">
        <v>-4</v>
      </c>
      <c r="G223" s="10">
        <v>0</v>
      </c>
      <c r="H223" s="10">
        <v>-37</v>
      </c>
      <c r="I223" s="10">
        <v>-2</v>
      </c>
      <c r="J223" s="10">
        <v>-11</v>
      </c>
      <c r="K223" s="10">
        <v>7</v>
      </c>
    </row>
    <row r="224" spans="2:11" outlineLevel="1" x14ac:dyDescent="0.25">
      <c r="B224" s="41" t="s">
        <v>176</v>
      </c>
      <c r="C224" s="8"/>
      <c r="D224" s="10">
        <v>0</v>
      </c>
      <c r="E224" s="13">
        <v>0</v>
      </c>
      <c r="F224" s="13">
        <v>0</v>
      </c>
      <c r="G224" s="13">
        <v>0</v>
      </c>
      <c r="H224" s="13">
        <v>-11</v>
      </c>
      <c r="I224" s="13">
        <v>4</v>
      </c>
      <c r="J224" s="15">
        <v>-27</v>
      </c>
      <c r="K224" s="15">
        <v>0</v>
      </c>
    </row>
    <row r="225" spans="2:11" ht="15.75" outlineLevel="1" thickBot="1" x14ac:dyDescent="0.3">
      <c r="B225" s="41" t="s">
        <v>177</v>
      </c>
      <c r="C225" s="8"/>
      <c r="D225" s="10">
        <v>445.4</v>
      </c>
      <c r="E225" s="10">
        <v>699</v>
      </c>
      <c r="F225" s="13">
        <v>500</v>
      </c>
      <c r="G225" s="13">
        <v>286</v>
      </c>
      <c r="H225" s="10">
        <v>286</v>
      </c>
      <c r="I225" s="13">
        <v>805</v>
      </c>
      <c r="J225" s="15">
        <v>805</v>
      </c>
      <c r="K225" s="10">
        <v>846</v>
      </c>
    </row>
    <row r="226" spans="2:11" ht="15.75" thickBot="1" x14ac:dyDescent="0.3">
      <c r="B226" s="57" t="s">
        <v>178</v>
      </c>
      <c r="C226" s="8"/>
      <c r="D226" s="27">
        <v>698.7</v>
      </c>
      <c r="E226" s="27">
        <v>500</v>
      </c>
      <c r="F226" s="27">
        <v>286</v>
      </c>
      <c r="G226" s="27">
        <v>539</v>
      </c>
      <c r="H226" s="27">
        <v>805</v>
      </c>
      <c r="I226" s="28">
        <v>2711</v>
      </c>
      <c r="J226" s="28">
        <v>846</v>
      </c>
      <c r="K226" s="28">
        <v>1643</v>
      </c>
    </row>
    <row r="227" spans="2:11" x14ac:dyDescent="0.25">
      <c r="J227" s="58"/>
      <c r="K227" s="34"/>
    </row>
    <row r="228" spans="2:11" outlineLevel="1" x14ac:dyDescent="0.25">
      <c r="B228" s="41" t="s">
        <v>179</v>
      </c>
      <c r="C228" s="8"/>
      <c r="D228" s="10">
        <v>-2312</v>
      </c>
      <c r="E228" s="10">
        <v>-702</v>
      </c>
      <c r="F228" s="13">
        <v>0</v>
      </c>
      <c r="G228" s="13">
        <v>0</v>
      </c>
      <c r="H228" s="10">
        <v>-218</v>
      </c>
      <c r="I228" s="13">
        <v>0</v>
      </c>
      <c r="J228" s="15">
        <v>0</v>
      </c>
      <c r="K228" s="10"/>
    </row>
    <row r="229" spans="2:11" outlineLevel="1" x14ac:dyDescent="0.25">
      <c r="B229" s="41" t="s">
        <v>180</v>
      </c>
      <c r="C229" s="8"/>
      <c r="D229" s="10">
        <v>-489.5</v>
      </c>
      <c r="E229" s="10">
        <v>-491</v>
      </c>
      <c r="F229" s="10">
        <v>-493</v>
      </c>
      <c r="G229" s="10">
        <v>-494</v>
      </c>
      <c r="H229" s="10">
        <v>-5011</v>
      </c>
      <c r="I229" s="10">
        <v>-6309</v>
      </c>
      <c r="J229" s="10">
        <v>-5151</v>
      </c>
      <c r="K229" s="10">
        <v>-4826</v>
      </c>
    </row>
    <row r="230" spans="2:11" outlineLevel="1" x14ac:dyDescent="0.25">
      <c r="B230" s="41" t="s">
        <v>181</v>
      </c>
      <c r="C230" s="8"/>
      <c r="D230" s="10"/>
      <c r="E230" s="10"/>
      <c r="F230" s="10"/>
      <c r="G230" s="10"/>
      <c r="H230" s="10"/>
      <c r="I230" s="10"/>
      <c r="J230" s="10"/>
      <c r="K230" s="15">
        <v>-995</v>
      </c>
    </row>
    <row r="231" spans="2:11" outlineLevel="1" x14ac:dyDescent="0.25">
      <c r="B231" s="41" t="s">
        <v>182</v>
      </c>
      <c r="C231" s="8"/>
      <c r="D231" s="10"/>
      <c r="E231" s="10"/>
      <c r="F231" s="10"/>
      <c r="G231" s="10"/>
      <c r="H231" s="10"/>
      <c r="I231" s="10"/>
      <c r="J231" s="10"/>
      <c r="K231" s="15">
        <v>-992</v>
      </c>
    </row>
    <row r="232" spans="2:11" outlineLevel="1" x14ac:dyDescent="0.25">
      <c r="B232" s="41" t="s">
        <v>183</v>
      </c>
      <c r="C232" s="8"/>
      <c r="D232" s="10">
        <v>-44.6</v>
      </c>
      <c r="E232" s="10">
        <v>-11</v>
      </c>
      <c r="F232" s="13">
        <v>0</v>
      </c>
      <c r="G232" s="13">
        <v>0</v>
      </c>
      <c r="H232" s="13">
        <v>0</v>
      </c>
      <c r="I232" s="13">
        <v>0</v>
      </c>
      <c r="J232" s="15">
        <v>0</v>
      </c>
      <c r="K232" s="15">
        <v>0</v>
      </c>
    </row>
    <row r="233" spans="2:11" outlineLevel="1" x14ac:dyDescent="0.25">
      <c r="B233" s="32" t="s">
        <v>184</v>
      </c>
      <c r="C233" s="8"/>
      <c r="D233" s="49">
        <v>-2147.4</v>
      </c>
      <c r="E233" s="49">
        <v>-704</v>
      </c>
      <c r="F233" s="49">
        <v>-207</v>
      </c>
      <c r="G233" s="49">
        <v>45</v>
      </c>
      <c r="H233" s="49">
        <v>-4424</v>
      </c>
      <c r="I233" s="49">
        <v>-3598</v>
      </c>
      <c r="J233" s="34">
        <v>-4305</v>
      </c>
      <c r="K233" s="34">
        <v>-5170</v>
      </c>
    </row>
    <row r="234" spans="2:11" outlineLevel="1" x14ac:dyDescent="0.25">
      <c r="B234" s="41" t="s">
        <v>185</v>
      </c>
      <c r="C234" s="8"/>
      <c r="D234" s="10">
        <v>-39.9</v>
      </c>
      <c r="E234" s="10">
        <v>-34</v>
      </c>
      <c r="F234" s="13">
        <v>-16</v>
      </c>
      <c r="G234" s="13">
        <v>-7</v>
      </c>
      <c r="H234" s="10">
        <v>0</v>
      </c>
      <c r="I234" s="13">
        <v>0</v>
      </c>
      <c r="J234" s="15">
        <v>0</v>
      </c>
      <c r="K234" s="15">
        <v>0</v>
      </c>
    </row>
    <row r="235" spans="2:11" outlineLevel="1" x14ac:dyDescent="0.25">
      <c r="B235" s="11" t="s">
        <v>186</v>
      </c>
      <c r="C235" s="32"/>
      <c r="D235" s="49">
        <v>-2187.3000000000002</v>
      </c>
      <c r="E235" s="49">
        <v>-738</v>
      </c>
      <c r="F235" s="55">
        <v>-223</v>
      </c>
      <c r="G235" s="55">
        <v>38</v>
      </c>
      <c r="H235" s="55">
        <v>-4424</v>
      </c>
      <c r="I235" s="55">
        <v>-3598</v>
      </c>
      <c r="J235" s="55">
        <v>-4305</v>
      </c>
      <c r="K235" s="55">
        <v>-5170</v>
      </c>
    </row>
    <row r="236" spans="2:11" outlineLevel="1" x14ac:dyDescent="0.25">
      <c r="B236" s="41" t="s">
        <v>187</v>
      </c>
      <c r="C236" s="8"/>
      <c r="D236" s="10">
        <v>0</v>
      </c>
      <c r="E236" s="10">
        <v>0</v>
      </c>
      <c r="F236" s="10">
        <v>42</v>
      </c>
      <c r="G236" s="10">
        <v>95</v>
      </c>
      <c r="H236" s="13">
        <v>0</v>
      </c>
      <c r="I236" s="10">
        <v>0</v>
      </c>
      <c r="J236" s="10">
        <v>0</v>
      </c>
      <c r="K236" s="10">
        <v>0</v>
      </c>
    </row>
    <row r="237" spans="2:11" ht="15.75" outlineLevel="1" thickBot="1" x14ac:dyDescent="0.3">
      <c r="B237" s="41" t="s">
        <v>74</v>
      </c>
      <c r="C237" s="8"/>
      <c r="D237" s="13">
        <v>0</v>
      </c>
      <c r="E237" s="13">
        <v>0</v>
      </c>
      <c r="F237" s="13">
        <v>19</v>
      </c>
      <c r="G237" s="13">
        <v>14</v>
      </c>
      <c r="H237" s="13">
        <v>0</v>
      </c>
      <c r="I237" s="13">
        <v>0</v>
      </c>
      <c r="J237" s="15">
        <v>0</v>
      </c>
      <c r="K237" s="55">
        <v>0</v>
      </c>
    </row>
    <row r="238" spans="2:11" ht="15.75" outlineLevel="1" thickBot="1" x14ac:dyDescent="0.3">
      <c r="B238" s="57" t="s">
        <v>188</v>
      </c>
      <c r="C238" s="8"/>
      <c r="D238" s="59">
        <v>-2187.3000000000002</v>
      </c>
      <c r="E238" s="59">
        <v>-738</v>
      </c>
      <c r="F238" s="59">
        <v>-162</v>
      </c>
      <c r="G238" s="59">
        <v>147</v>
      </c>
      <c r="H238" s="59">
        <v>-4424</v>
      </c>
      <c r="I238" s="59">
        <v>-3598</v>
      </c>
      <c r="J238" s="59">
        <v>-4305</v>
      </c>
      <c r="K238" s="59">
        <v>-5170</v>
      </c>
    </row>
    <row r="239" spans="2:11" ht="15.75" outlineLevel="1" thickBot="1" x14ac:dyDescent="0.3">
      <c r="B239" s="41" t="s">
        <v>189</v>
      </c>
      <c r="D239" s="58">
        <v>114.4</v>
      </c>
      <c r="E239" s="58">
        <v>82</v>
      </c>
      <c r="F239" s="10">
        <v>61</v>
      </c>
      <c r="G239" s="10">
        <v>115</v>
      </c>
      <c r="H239" s="10">
        <v>284</v>
      </c>
      <c r="I239" s="10">
        <v>250</v>
      </c>
      <c r="J239" s="10">
        <v>215</v>
      </c>
      <c r="K239" s="10">
        <v>198</v>
      </c>
    </row>
    <row r="240" spans="2:11" ht="15.75" thickBot="1" x14ac:dyDescent="0.3">
      <c r="B240" s="23" t="s">
        <v>190</v>
      </c>
      <c r="C240" s="8"/>
      <c r="D240" s="27">
        <v>-2301.7000000000003</v>
      </c>
      <c r="E240" s="27">
        <v>-820</v>
      </c>
      <c r="F240" s="27">
        <v>-223</v>
      </c>
      <c r="G240" s="27">
        <v>32</v>
      </c>
      <c r="H240" s="27">
        <v>-4708</v>
      </c>
      <c r="I240" s="27">
        <v>-3848</v>
      </c>
      <c r="J240" s="28">
        <v>-4520</v>
      </c>
      <c r="K240" s="28">
        <v>-5368</v>
      </c>
    </row>
    <row r="241" spans="2:11" outlineLevel="1" x14ac:dyDescent="0.25">
      <c r="J241" s="58"/>
      <c r="K241" s="10"/>
    </row>
    <row r="242" spans="2:11" ht="15.75" outlineLevel="1" thickBot="1" x14ac:dyDescent="0.3">
      <c r="B242" s="1" t="s">
        <v>191</v>
      </c>
      <c r="J242" s="58"/>
      <c r="K242" s="58">
        <v>90</v>
      </c>
    </row>
    <row r="243" spans="2:11" ht="15.75" thickBot="1" x14ac:dyDescent="0.3">
      <c r="B243" s="23" t="s">
        <v>192</v>
      </c>
      <c r="C243" s="8"/>
      <c r="D243" s="27">
        <v>678.10999999999922</v>
      </c>
      <c r="E243" s="27">
        <v>2105</v>
      </c>
      <c r="F243" s="27">
        <v>1048</v>
      </c>
      <c r="G243" s="27">
        <v>383</v>
      </c>
      <c r="H243" s="27">
        <v>-118</v>
      </c>
      <c r="I243" s="28">
        <v>1360</v>
      </c>
      <c r="J243" s="28">
        <v>1066</v>
      </c>
      <c r="K243" s="28">
        <v>1765</v>
      </c>
    </row>
    <row r="244" spans="2:11" x14ac:dyDescent="0.25">
      <c r="K244" s="10"/>
    </row>
    <row r="245" spans="2:11" x14ac:dyDescent="0.25">
      <c r="B245" s="29"/>
      <c r="K245" s="10"/>
    </row>
    <row r="246" spans="2:11" ht="75" x14ac:dyDescent="0.25">
      <c r="B246" s="60" t="s">
        <v>193</v>
      </c>
      <c r="K246" s="34"/>
    </row>
    <row r="247" spans="2:11" ht="45" x14ac:dyDescent="0.25">
      <c r="B247" s="61" t="s">
        <v>194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04E70-3E4D-4CA4-87BD-4AFD6CCB35E9}">
  <dimension ref="A3:L107"/>
  <sheetViews>
    <sheetView showGridLines="0" topLeftCell="A69" workbookViewId="0">
      <selection activeCell="N104" sqref="N104"/>
    </sheetView>
  </sheetViews>
  <sheetFormatPr defaultRowHeight="15" x14ac:dyDescent="0.25"/>
  <cols>
    <col min="1" max="2" width="9.140625" style="1"/>
    <col min="3" max="3" width="37.85546875" style="1" customWidth="1"/>
    <col min="4" max="4" width="3.42578125" style="1" customWidth="1"/>
    <col min="5" max="7" width="13.140625" style="1" customWidth="1"/>
    <col min="8" max="8" width="13" style="1" customWidth="1"/>
    <col min="9" max="9" width="13.140625" style="1" customWidth="1"/>
    <col min="10" max="10" width="13" style="1" customWidth="1"/>
    <col min="11" max="11" width="9.140625" style="1"/>
    <col min="12" max="12" width="9.7109375" style="1" customWidth="1"/>
  </cols>
  <sheetData>
    <row r="3" spans="3:12" x14ac:dyDescent="0.25">
      <c r="C3" s="2" t="s">
        <v>195</v>
      </c>
      <c r="D3" s="8"/>
      <c r="E3" s="3">
        <v>2021</v>
      </c>
      <c r="F3" s="3">
        <v>2022</v>
      </c>
      <c r="G3" s="3">
        <v>2023</v>
      </c>
      <c r="H3" s="3" t="s">
        <v>1</v>
      </c>
      <c r="I3" s="3" t="s">
        <v>196</v>
      </c>
      <c r="J3" s="3" t="s">
        <v>2</v>
      </c>
      <c r="K3" s="3">
        <v>2025</v>
      </c>
      <c r="L3" s="3" t="s">
        <v>197</v>
      </c>
    </row>
    <row r="4" spans="3:12" x14ac:dyDescent="0.25">
      <c r="E4" s="58"/>
      <c r="F4" s="58"/>
      <c r="G4" s="58"/>
      <c r="H4" s="58"/>
      <c r="I4" s="58"/>
      <c r="J4" s="58"/>
    </row>
    <row r="5" spans="3:12" x14ac:dyDescent="0.25">
      <c r="C5" s="7" t="s">
        <v>198</v>
      </c>
      <c r="D5" s="8"/>
      <c r="E5" s="9"/>
      <c r="F5" s="9"/>
      <c r="G5" s="9"/>
      <c r="H5" s="9"/>
      <c r="I5" s="26"/>
      <c r="J5" s="26"/>
      <c r="K5" s="26"/>
      <c r="L5" s="26"/>
    </row>
    <row r="6" spans="3:12" x14ac:dyDescent="0.25">
      <c r="E6" s="58"/>
      <c r="F6" s="58"/>
      <c r="G6" s="58"/>
      <c r="H6" s="58"/>
      <c r="I6" s="58"/>
      <c r="J6" s="58"/>
      <c r="K6" s="58"/>
    </row>
    <row r="7" spans="3:12" x14ac:dyDescent="0.25">
      <c r="C7" s="8" t="s">
        <v>199</v>
      </c>
      <c r="E7" s="62"/>
      <c r="F7" s="62"/>
      <c r="G7" s="62"/>
      <c r="H7" s="62"/>
      <c r="I7" s="58">
        <v>18.493344262295079</v>
      </c>
      <c r="J7" s="58">
        <v>57.656359116022102</v>
      </c>
      <c r="K7" s="58">
        <v>57.207567123287674</v>
      </c>
      <c r="L7" s="58">
        <v>68.599999999999994</v>
      </c>
    </row>
    <row r="8" spans="3:12" x14ac:dyDescent="0.25">
      <c r="C8" s="8" t="s">
        <v>200</v>
      </c>
      <c r="E8" s="58">
        <v>92.6</v>
      </c>
      <c r="F8" s="58">
        <v>99.8</v>
      </c>
      <c r="G8" s="58">
        <v>86</v>
      </c>
      <c r="H8" s="58">
        <v>71</v>
      </c>
      <c r="I8" s="58">
        <v>72.90881342896175</v>
      </c>
      <c r="J8" s="58">
        <v>83.200973110497245</v>
      </c>
      <c r="K8" s="58">
        <v>76.551114641095893</v>
      </c>
      <c r="L8" s="58">
        <v>69.599999999999994</v>
      </c>
    </row>
    <row r="9" spans="3:12" x14ac:dyDescent="0.25">
      <c r="C9" s="8" t="s">
        <v>201</v>
      </c>
      <c r="E9" s="62"/>
      <c r="F9" s="62"/>
      <c r="G9" s="62"/>
      <c r="H9" s="62"/>
      <c r="I9" s="58">
        <v>6.1641658469945364</v>
      </c>
      <c r="J9" s="58">
        <v>18.816325966850833</v>
      </c>
      <c r="K9" s="58">
        <v>18.424265479452053</v>
      </c>
      <c r="L9" s="58">
        <v>18.600000000000001</v>
      </c>
    </row>
    <row r="10" spans="3:12" x14ac:dyDescent="0.25">
      <c r="C10" s="8" t="s">
        <v>202</v>
      </c>
      <c r="E10" s="62"/>
      <c r="F10" s="62"/>
      <c r="G10" s="62"/>
      <c r="H10" s="62"/>
      <c r="I10" s="58">
        <v>1.44369781420765</v>
      </c>
      <c r="J10" s="58">
        <v>5.2552707182320431</v>
      </c>
      <c r="K10" s="58">
        <v>5.1036597260273968</v>
      </c>
      <c r="L10" s="58">
        <v>5.7</v>
      </c>
    </row>
    <row r="11" spans="3:12" x14ac:dyDescent="0.25">
      <c r="C11" s="8" t="s">
        <v>203</v>
      </c>
      <c r="E11" s="62"/>
      <c r="F11" s="62"/>
      <c r="G11" s="62"/>
      <c r="H11" s="62"/>
      <c r="I11" s="58">
        <v>3.0878387978142072</v>
      </c>
      <c r="J11" s="58">
        <v>8.6336712707182315</v>
      </c>
      <c r="K11" s="58">
        <v>8.8316019178082179</v>
      </c>
      <c r="L11" s="58">
        <v>8.5</v>
      </c>
    </row>
    <row r="12" spans="3:12" x14ac:dyDescent="0.25">
      <c r="C12" s="8" t="s">
        <v>204</v>
      </c>
      <c r="E12" s="62"/>
      <c r="F12" s="62"/>
      <c r="G12" s="62"/>
      <c r="H12" s="62"/>
      <c r="I12" s="63"/>
      <c r="J12" s="63"/>
      <c r="K12" s="63"/>
      <c r="L12" s="58">
        <v>30</v>
      </c>
    </row>
    <row r="13" spans="3:12" x14ac:dyDescent="0.25">
      <c r="C13" s="8" t="s">
        <v>205</v>
      </c>
      <c r="E13" s="62"/>
      <c r="F13" s="62"/>
      <c r="G13" s="62"/>
      <c r="H13" s="62"/>
      <c r="I13" s="58">
        <v>1.6588333333333334</v>
      </c>
      <c r="J13" s="58">
        <v>4.4057624309392267</v>
      </c>
      <c r="K13" s="58">
        <v>4.2499041095890409</v>
      </c>
      <c r="L13" s="58">
        <v>4.4000000000000004</v>
      </c>
    </row>
    <row r="14" spans="3:12" ht="15.75" thickBot="1" x14ac:dyDescent="0.3">
      <c r="C14" s="8" t="s">
        <v>206</v>
      </c>
      <c r="E14" s="58">
        <v>3.6</v>
      </c>
      <c r="F14" s="58">
        <v>3.7</v>
      </c>
      <c r="G14" s="58">
        <v>4</v>
      </c>
      <c r="H14" s="58">
        <v>4.3</v>
      </c>
      <c r="I14" s="58">
        <v>4.9881978242866776</v>
      </c>
      <c r="J14" s="58">
        <v>3.9380552730452045</v>
      </c>
      <c r="K14" s="58">
        <v>2.1837728565637726</v>
      </c>
      <c r="L14" s="58">
        <v>0.3</v>
      </c>
    </row>
    <row r="15" spans="3:12" ht="15.75" thickBot="1" x14ac:dyDescent="0.3">
      <c r="C15" s="23" t="s">
        <v>207</v>
      </c>
      <c r="E15" s="27">
        <v>96.199999999999989</v>
      </c>
      <c r="F15" s="27">
        <v>103.5</v>
      </c>
      <c r="G15" s="27">
        <v>90</v>
      </c>
      <c r="H15" s="27">
        <v>75.3</v>
      </c>
      <c r="I15" s="27">
        <v>108.74489130789323</v>
      </c>
      <c r="J15" s="27">
        <v>181.90641788630489</v>
      </c>
      <c r="K15" s="27">
        <v>172.55188585382405</v>
      </c>
      <c r="L15" s="27">
        <v>205.7</v>
      </c>
    </row>
    <row r="16" spans="3:12" x14ac:dyDescent="0.25">
      <c r="E16" s="58"/>
      <c r="F16" s="58"/>
      <c r="G16" s="58"/>
      <c r="H16" s="58"/>
      <c r="I16" s="58"/>
      <c r="J16" s="58"/>
      <c r="K16" s="58"/>
    </row>
    <row r="17" spans="3:12" x14ac:dyDescent="0.25">
      <c r="C17" s="7" t="s">
        <v>208</v>
      </c>
      <c r="D17" s="8"/>
      <c r="E17" s="9"/>
      <c r="F17" s="9"/>
      <c r="G17" s="9"/>
      <c r="H17" s="9"/>
      <c r="I17" s="26"/>
      <c r="J17" s="26"/>
      <c r="K17" s="26"/>
      <c r="L17" s="26"/>
    </row>
    <row r="18" spans="3:12" x14ac:dyDescent="0.25">
      <c r="E18" s="58"/>
      <c r="F18" s="58"/>
      <c r="G18" s="58"/>
      <c r="H18" s="58"/>
      <c r="I18" s="58"/>
      <c r="J18" s="58"/>
      <c r="K18" s="58"/>
    </row>
    <row r="19" spans="3:12" x14ac:dyDescent="0.25">
      <c r="C19" s="8" t="s">
        <v>199</v>
      </c>
      <c r="E19" s="62"/>
      <c r="F19" s="62"/>
      <c r="G19" s="62"/>
      <c r="H19" s="62"/>
      <c r="I19" s="58">
        <v>33.654002829820456</v>
      </c>
      <c r="J19" s="58">
        <v>115.33708092851235</v>
      </c>
      <c r="K19" s="58">
        <v>111.90337494602844</v>
      </c>
      <c r="L19" s="58">
        <v>111.7</v>
      </c>
    </row>
    <row r="20" spans="3:12" x14ac:dyDescent="0.25">
      <c r="C20" s="8" t="s">
        <v>200</v>
      </c>
      <c r="E20" s="58">
        <v>71.3</v>
      </c>
      <c r="F20" s="58">
        <v>95.4</v>
      </c>
      <c r="G20" s="58">
        <v>89.5</v>
      </c>
      <c r="H20" s="58">
        <v>77.900000000000006</v>
      </c>
      <c r="I20" s="58">
        <v>76.001774448087417</v>
      </c>
      <c r="J20" s="58">
        <v>77.53043222099447</v>
      </c>
      <c r="K20" s="58">
        <v>78.209112731506849</v>
      </c>
      <c r="L20" s="58">
        <v>78.099999999999994</v>
      </c>
    </row>
    <row r="21" spans="3:12" x14ac:dyDescent="0.25">
      <c r="C21" s="8" t="s">
        <v>201</v>
      </c>
      <c r="E21" s="62"/>
      <c r="F21" s="62"/>
      <c r="G21" s="62"/>
      <c r="H21" s="62"/>
      <c r="I21" s="58">
        <v>3.3310449355971903</v>
      </c>
      <c r="J21" s="58">
        <v>9.9790427252979637</v>
      </c>
      <c r="K21" s="58">
        <v>9.661033935109737</v>
      </c>
      <c r="L21" s="58">
        <v>9.5</v>
      </c>
    </row>
    <row r="22" spans="3:12" x14ac:dyDescent="0.25">
      <c r="C22" s="8" t="s">
        <v>202</v>
      </c>
      <c r="E22" s="62"/>
      <c r="F22" s="62"/>
      <c r="G22" s="62"/>
      <c r="H22" s="62"/>
      <c r="I22" s="58">
        <v>19.532318452380956</v>
      </c>
      <c r="J22" s="58">
        <v>69.321851039801487</v>
      </c>
      <c r="K22" s="58">
        <v>68.263753226364486</v>
      </c>
      <c r="L22" s="58">
        <v>68.400000000000006</v>
      </c>
    </row>
    <row r="23" spans="3:12" x14ac:dyDescent="0.25">
      <c r="C23" s="8" t="s">
        <v>203</v>
      </c>
      <c r="E23" s="62"/>
      <c r="F23" s="62"/>
      <c r="G23" s="62"/>
      <c r="H23" s="62"/>
      <c r="I23" s="58">
        <v>0.44484884855581575</v>
      </c>
      <c r="J23" s="58">
        <v>1.5328193655307427</v>
      </c>
      <c r="K23" s="58">
        <v>1.4708411960937728</v>
      </c>
      <c r="L23" s="58">
        <v>1.4</v>
      </c>
    </row>
    <row r="24" spans="3:12" x14ac:dyDescent="0.25">
      <c r="C24" s="8" t="s">
        <v>204</v>
      </c>
      <c r="E24" s="62"/>
      <c r="F24" s="62"/>
      <c r="G24" s="62"/>
      <c r="H24" s="62"/>
      <c r="I24" s="63"/>
      <c r="J24" s="63"/>
      <c r="K24" s="63"/>
      <c r="L24" s="58">
        <v>2.7</v>
      </c>
    </row>
    <row r="25" spans="3:12" x14ac:dyDescent="0.25">
      <c r="C25" s="8" t="s">
        <v>205</v>
      </c>
      <c r="E25" s="62"/>
      <c r="F25" s="62"/>
      <c r="G25" s="62"/>
      <c r="H25" s="62"/>
      <c r="I25" s="58">
        <v>10.081377049180329</v>
      </c>
      <c r="J25" s="58">
        <v>27.655274210079682</v>
      </c>
      <c r="K25" s="58">
        <v>26.850145188327936</v>
      </c>
      <c r="L25" s="58">
        <v>26.5</v>
      </c>
    </row>
    <row r="26" spans="3:12" ht="15.75" thickBot="1" x14ac:dyDescent="0.3">
      <c r="C26" s="8" t="s">
        <v>206</v>
      </c>
      <c r="E26" s="58">
        <v>7.95</v>
      </c>
      <c r="F26" s="58">
        <v>9.3000000000000007</v>
      </c>
      <c r="G26" s="58">
        <v>7</v>
      </c>
      <c r="H26" s="58">
        <v>5.5</v>
      </c>
      <c r="I26" s="58">
        <v>6.1188753928495005</v>
      </c>
      <c r="J26" s="58">
        <v>4.6712554899119283</v>
      </c>
      <c r="K26" s="58">
        <v>4.8881071607390192</v>
      </c>
      <c r="L26" s="58">
        <v>4.4000000000000004</v>
      </c>
    </row>
    <row r="27" spans="3:12" ht="15.75" thickBot="1" x14ac:dyDescent="0.3">
      <c r="C27" s="23" t="s">
        <v>207</v>
      </c>
      <c r="E27" s="27">
        <v>79.25</v>
      </c>
      <c r="F27" s="27">
        <v>104.7</v>
      </c>
      <c r="G27" s="27">
        <v>96.5</v>
      </c>
      <c r="H27" s="27">
        <v>83.4</v>
      </c>
      <c r="I27" s="27">
        <v>149.16424195647167</v>
      </c>
      <c r="J27" s="27">
        <v>306.02775598012863</v>
      </c>
      <c r="K27" s="27">
        <v>301.24636838417024</v>
      </c>
      <c r="L27" s="27">
        <v>302.7</v>
      </c>
    </row>
    <row r="28" spans="3:12" x14ac:dyDescent="0.25">
      <c r="E28" s="58"/>
      <c r="F28" s="58"/>
      <c r="G28" s="58"/>
      <c r="H28" s="58"/>
      <c r="I28" s="58"/>
      <c r="J28" s="58"/>
      <c r="K28" s="58"/>
    </row>
    <row r="29" spans="3:12" x14ac:dyDescent="0.25">
      <c r="C29" s="7" t="s">
        <v>209</v>
      </c>
      <c r="D29" s="8"/>
      <c r="E29" s="9"/>
      <c r="F29" s="9"/>
      <c r="G29" s="9"/>
      <c r="H29" s="9"/>
      <c r="I29" s="26"/>
      <c r="J29" s="26"/>
      <c r="K29" s="26"/>
      <c r="L29" s="26"/>
    </row>
    <row r="30" spans="3:12" x14ac:dyDescent="0.25">
      <c r="C30" s="5"/>
      <c r="D30" s="8"/>
      <c r="E30" s="10"/>
      <c r="F30" s="10"/>
      <c r="G30" s="10"/>
      <c r="H30" s="10"/>
      <c r="I30" s="15"/>
      <c r="J30" s="15"/>
      <c r="K30" s="15"/>
    </row>
    <row r="31" spans="3:12" x14ac:dyDescent="0.25">
      <c r="C31" s="8" t="s">
        <v>199</v>
      </c>
      <c r="E31" s="62"/>
      <c r="F31" s="62"/>
      <c r="G31" s="62"/>
      <c r="H31" s="62"/>
      <c r="I31" s="58">
        <v>52</v>
      </c>
      <c r="J31" s="58">
        <v>172.99344004453445</v>
      </c>
      <c r="K31" s="58">
        <v>169.11094206931608</v>
      </c>
      <c r="L31" s="58">
        <v>180.3</v>
      </c>
    </row>
    <row r="32" spans="3:12" x14ac:dyDescent="0.25">
      <c r="C32" s="8" t="s">
        <v>200</v>
      </c>
      <c r="E32" s="58">
        <v>163.89999999999998</v>
      </c>
      <c r="F32" s="58">
        <v>195.2</v>
      </c>
      <c r="G32" s="58">
        <v>175.5</v>
      </c>
      <c r="H32" s="58">
        <v>148.9</v>
      </c>
      <c r="I32" s="58">
        <v>149</v>
      </c>
      <c r="J32" s="58">
        <v>160.73140533149171</v>
      </c>
      <c r="K32" s="58">
        <v>154.76022737260274</v>
      </c>
      <c r="L32" s="58">
        <v>147.69999999999999</v>
      </c>
    </row>
    <row r="33" spans="3:12" x14ac:dyDescent="0.25">
      <c r="C33" s="8" t="s">
        <v>201</v>
      </c>
      <c r="E33" s="62"/>
      <c r="F33" s="62"/>
      <c r="G33" s="62"/>
      <c r="H33" s="62"/>
      <c r="I33" s="58">
        <v>10</v>
      </c>
      <c r="J33" s="58">
        <v>28.795368692148791</v>
      </c>
      <c r="K33" s="58">
        <v>28.085299414561796</v>
      </c>
      <c r="L33" s="58">
        <v>28.1</v>
      </c>
    </row>
    <row r="34" spans="3:12" x14ac:dyDescent="0.25">
      <c r="C34" s="8" t="s">
        <v>202</v>
      </c>
      <c r="E34" s="62"/>
      <c r="F34" s="62"/>
      <c r="G34" s="62"/>
      <c r="H34" s="62"/>
      <c r="I34" s="58">
        <v>21</v>
      </c>
      <c r="J34" s="58">
        <v>74.577121758033527</v>
      </c>
      <c r="K34" s="58">
        <v>73.367412952391888</v>
      </c>
      <c r="L34" s="58">
        <v>74.099999999999994</v>
      </c>
    </row>
    <row r="35" spans="3:12" x14ac:dyDescent="0.25">
      <c r="C35" s="8" t="s">
        <v>203</v>
      </c>
      <c r="E35" s="62"/>
      <c r="F35" s="62"/>
      <c r="G35" s="62"/>
      <c r="H35" s="62"/>
      <c r="I35" s="58">
        <v>4</v>
      </c>
      <c r="J35" s="58">
        <v>10.166490636248975</v>
      </c>
      <c r="K35" s="58">
        <v>10.302443113901994</v>
      </c>
      <c r="L35" s="58">
        <v>9.9</v>
      </c>
    </row>
    <row r="36" spans="3:12" x14ac:dyDescent="0.25">
      <c r="C36" s="8" t="s">
        <v>204</v>
      </c>
      <c r="E36" s="62"/>
      <c r="F36" s="62"/>
      <c r="G36" s="62"/>
      <c r="H36" s="62"/>
      <c r="I36" s="63"/>
      <c r="J36" s="63"/>
      <c r="K36" s="63"/>
      <c r="L36" s="58">
        <v>32.6</v>
      </c>
    </row>
    <row r="37" spans="3:12" x14ac:dyDescent="0.25">
      <c r="C37" s="8" t="s">
        <v>205</v>
      </c>
      <c r="E37" s="62"/>
      <c r="F37" s="62"/>
      <c r="G37" s="62"/>
      <c r="H37" s="62"/>
      <c r="I37" s="58">
        <v>12</v>
      </c>
      <c r="J37" s="58">
        <v>32.061036641018916</v>
      </c>
      <c r="K37" s="58">
        <v>31.100049297916982</v>
      </c>
      <c r="L37" s="58">
        <v>30.9</v>
      </c>
    </row>
    <row r="38" spans="3:12" ht="15.75" thickBot="1" x14ac:dyDescent="0.3">
      <c r="C38" s="8" t="s">
        <v>206</v>
      </c>
      <c r="E38" s="58">
        <v>11.55</v>
      </c>
      <c r="F38" s="58">
        <v>13</v>
      </c>
      <c r="G38" s="58">
        <v>11</v>
      </c>
      <c r="H38" s="58">
        <v>9.8000000000000007</v>
      </c>
      <c r="I38" s="58">
        <v>11</v>
      </c>
      <c r="J38" s="58">
        <v>8.6093107629571328</v>
      </c>
      <c r="K38" s="58">
        <v>7.0718800173027923</v>
      </c>
      <c r="L38" s="58">
        <v>4.7</v>
      </c>
    </row>
    <row r="39" spans="3:12" ht="15.75" thickBot="1" x14ac:dyDescent="0.3">
      <c r="C39" s="23" t="s">
        <v>207</v>
      </c>
      <c r="E39" s="27">
        <v>175.45</v>
      </c>
      <c r="F39" s="27">
        <v>208.2</v>
      </c>
      <c r="G39" s="27">
        <v>186.5</v>
      </c>
      <c r="H39" s="27">
        <v>158.70000000000002</v>
      </c>
      <c r="I39" s="27">
        <v>259</v>
      </c>
      <c r="J39" s="27">
        <v>487.93417386643347</v>
      </c>
      <c r="K39" s="27">
        <v>473.79825423799429</v>
      </c>
      <c r="L39" s="27">
        <v>508.90000000000003</v>
      </c>
    </row>
    <row r="40" spans="3:12" x14ac:dyDescent="0.25">
      <c r="E40" s="58"/>
      <c r="F40" s="58"/>
      <c r="G40" s="58"/>
      <c r="H40" s="58"/>
      <c r="I40" s="58"/>
      <c r="J40" s="58"/>
      <c r="K40" s="58"/>
    </row>
    <row r="41" spans="3:12" x14ac:dyDescent="0.25">
      <c r="C41" s="7" t="s">
        <v>210</v>
      </c>
      <c r="D41" s="8"/>
      <c r="E41" s="9"/>
      <c r="F41" s="9"/>
      <c r="G41" s="9"/>
      <c r="H41" s="9"/>
      <c r="I41" s="26"/>
      <c r="J41" s="26"/>
      <c r="K41" s="26"/>
      <c r="L41" s="26"/>
    </row>
    <row r="42" spans="3:12" x14ac:dyDescent="0.25">
      <c r="C42" s="5"/>
      <c r="D42" s="8"/>
      <c r="E42" s="10"/>
      <c r="F42" s="10"/>
      <c r="G42" s="10"/>
      <c r="H42" s="10"/>
      <c r="I42" s="15"/>
      <c r="J42" s="15"/>
      <c r="K42" s="15"/>
    </row>
    <row r="43" spans="3:12" x14ac:dyDescent="0.25">
      <c r="C43" s="8" t="s">
        <v>211</v>
      </c>
      <c r="D43" s="8"/>
      <c r="E43" s="64">
        <v>0.49</v>
      </c>
      <c r="F43" s="64">
        <v>0.44</v>
      </c>
      <c r="G43" s="64">
        <v>0.43</v>
      </c>
      <c r="H43" s="64">
        <v>0.41</v>
      </c>
      <c r="I43" s="64">
        <v>0.35</v>
      </c>
      <c r="J43" s="64">
        <v>0.3</v>
      </c>
      <c r="K43" s="64">
        <v>0.28999999999999998</v>
      </c>
      <c r="L43" s="64">
        <v>0.35610000000000003</v>
      </c>
    </row>
    <row r="44" spans="3:12" x14ac:dyDescent="0.25">
      <c r="C44" s="8" t="s">
        <v>212</v>
      </c>
      <c r="D44" s="8"/>
      <c r="E44" s="64">
        <v>0.06</v>
      </c>
      <c r="F44" s="64">
        <v>0.05</v>
      </c>
      <c r="G44" s="64">
        <v>0.05</v>
      </c>
      <c r="H44" s="64">
        <v>0.06</v>
      </c>
      <c r="I44" s="64">
        <v>7.0000000000000007E-2</v>
      </c>
      <c r="J44" s="64">
        <v>7.0000000000000007E-2</v>
      </c>
      <c r="K44" s="64">
        <v>7.0000000000000007E-2</v>
      </c>
      <c r="L44" s="64">
        <v>4.9000000000000002E-2</v>
      </c>
    </row>
    <row r="45" spans="3:12" x14ac:dyDescent="0.25">
      <c r="C45" s="8" t="s">
        <v>213</v>
      </c>
      <c r="E45" s="64">
        <v>0.55000000000000004</v>
      </c>
      <c r="F45" s="64">
        <v>0.5</v>
      </c>
      <c r="G45" s="64">
        <v>0.48</v>
      </c>
      <c r="H45" s="64">
        <v>0.47</v>
      </c>
      <c r="I45" s="64">
        <v>0.42</v>
      </c>
      <c r="J45" s="64">
        <v>0.37</v>
      </c>
      <c r="K45" s="64">
        <v>0.36</v>
      </c>
      <c r="L45" s="64">
        <v>0.4</v>
      </c>
    </row>
    <row r="46" spans="3:12" x14ac:dyDescent="0.25">
      <c r="C46" s="8" t="s">
        <v>12</v>
      </c>
      <c r="E46" s="64">
        <v>0.45</v>
      </c>
      <c r="F46" s="64">
        <v>0.5</v>
      </c>
      <c r="G46" s="64">
        <v>0.52</v>
      </c>
      <c r="H46" s="64">
        <v>0.53</v>
      </c>
      <c r="I46" s="64">
        <v>0.57999999999999996</v>
      </c>
      <c r="J46" s="64">
        <v>0.63</v>
      </c>
      <c r="K46" s="64">
        <v>0.64</v>
      </c>
      <c r="L46" s="64">
        <v>0.59</v>
      </c>
    </row>
    <row r="47" spans="3:12" x14ac:dyDescent="0.25">
      <c r="E47" s="58"/>
      <c r="F47" s="58"/>
      <c r="G47" s="58"/>
      <c r="H47" s="58"/>
      <c r="I47" s="58"/>
      <c r="J47" s="58"/>
      <c r="K47" s="58"/>
    </row>
    <row r="48" spans="3:12" x14ac:dyDescent="0.25">
      <c r="E48" s="58"/>
      <c r="F48" s="58"/>
      <c r="G48" s="58"/>
      <c r="H48" s="58"/>
      <c r="I48" s="58"/>
      <c r="J48" s="58"/>
      <c r="K48" s="58"/>
    </row>
    <row r="49" spans="3:12" x14ac:dyDescent="0.25">
      <c r="C49" s="2" t="s">
        <v>214</v>
      </c>
      <c r="D49" s="8"/>
      <c r="E49" s="3">
        <v>2021</v>
      </c>
      <c r="F49" s="3">
        <v>2022</v>
      </c>
      <c r="G49" s="3">
        <v>2023</v>
      </c>
      <c r="H49" s="3" t="s">
        <v>1</v>
      </c>
      <c r="I49" s="3">
        <v>2024</v>
      </c>
      <c r="J49" s="3" t="s">
        <v>2</v>
      </c>
      <c r="K49" s="3">
        <v>2025</v>
      </c>
      <c r="L49" s="3" t="s">
        <v>197</v>
      </c>
    </row>
    <row r="50" spans="3:12" x14ac:dyDescent="0.25">
      <c r="E50" s="58"/>
      <c r="F50" s="58"/>
      <c r="G50" s="58"/>
      <c r="H50" s="58"/>
      <c r="I50" s="58"/>
      <c r="J50" s="58"/>
      <c r="K50" s="58"/>
    </row>
    <row r="51" spans="3:12" x14ac:dyDescent="0.25">
      <c r="C51" s="7" t="s">
        <v>215</v>
      </c>
      <c r="D51" s="8"/>
      <c r="E51" s="9"/>
      <c r="F51" s="9"/>
      <c r="G51" s="9"/>
      <c r="H51" s="9"/>
      <c r="I51" s="26"/>
      <c r="J51" s="26"/>
      <c r="K51" s="26"/>
      <c r="L51" s="26"/>
    </row>
    <row r="52" spans="3:12" x14ac:dyDescent="0.25">
      <c r="E52" s="58"/>
      <c r="F52" s="58"/>
      <c r="G52" s="58"/>
      <c r="H52" s="58"/>
      <c r="I52" s="58"/>
      <c r="J52" s="58"/>
      <c r="K52" s="58"/>
    </row>
    <row r="53" spans="3:12" x14ac:dyDescent="0.25">
      <c r="C53" s="8" t="s">
        <v>199</v>
      </c>
      <c r="E53" s="62"/>
      <c r="F53" s="62"/>
      <c r="G53" s="62"/>
      <c r="H53" s="62"/>
      <c r="I53" s="58">
        <v>235.03649220828191</v>
      </c>
      <c r="J53" s="58">
        <v>364</v>
      </c>
      <c r="K53" s="65">
        <v>725.60935354999992</v>
      </c>
      <c r="L53" s="66">
        <v>393.89</v>
      </c>
    </row>
    <row r="54" spans="3:12" x14ac:dyDescent="0.25">
      <c r="C54" s="8" t="s">
        <v>200</v>
      </c>
      <c r="E54" s="62"/>
      <c r="F54" s="62"/>
      <c r="G54" s="58">
        <v>1007.4</v>
      </c>
      <c r="H54" s="58">
        <v>503</v>
      </c>
      <c r="I54" s="58">
        <v>1083.8535664799997</v>
      </c>
      <c r="J54" s="58">
        <v>484</v>
      </c>
      <c r="K54" s="65">
        <v>1008.8494509299998</v>
      </c>
      <c r="L54" s="67">
        <v>521.94000000000005</v>
      </c>
    </row>
    <row r="55" spans="3:12" x14ac:dyDescent="0.25">
      <c r="C55" s="8" t="s">
        <v>201</v>
      </c>
      <c r="E55" s="62"/>
      <c r="F55" s="62"/>
      <c r="G55" s="62"/>
      <c r="H55" s="62"/>
      <c r="I55" s="58">
        <v>73.788202999944929</v>
      </c>
      <c r="J55" s="58">
        <v>94.550542230000005</v>
      </c>
      <c r="K55" s="65">
        <v>210.88501034000001</v>
      </c>
      <c r="L55" s="66">
        <v>98.03</v>
      </c>
    </row>
    <row r="56" spans="3:12" x14ac:dyDescent="0.25">
      <c r="C56" s="8" t="s">
        <v>202</v>
      </c>
      <c r="E56" s="62"/>
      <c r="F56" s="62"/>
      <c r="G56" s="62"/>
      <c r="H56" s="62"/>
      <c r="I56" s="58">
        <v>36.972597497968877</v>
      </c>
      <c r="J56" s="58">
        <v>67.199921809999992</v>
      </c>
      <c r="K56" s="65">
        <v>126.42453223</v>
      </c>
      <c r="L56" s="66">
        <v>59.46</v>
      </c>
    </row>
    <row r="57" spans="3:12" x14ac:dyDescent="0.25">
      <c r="C57" s="8" t="s">
        <v>203</v>
      </c>
      <c r="E57" s="62"/>
      <c r="F57" s="62"/>
      <c r="G57" s="62"/>
      <c r="H57" s="62"/>
      <c r="I57" s="65">
        <v>17.387796831961136</v>
      </c>
      <c r="J57" s="58">
        <v>27.788085829999996</v>
      </c>
      <c r="K57" s="65">
        <v>52.887753439999997</v>
      </c>
      <c r="L57" s="66">
        <v>19.7</v>
      </c>
    </row>
    <row r="58" spans="3:12" x14ac:dyDescent="0.25">
      <c r="C58" s="8" t="s">
        <v>204</v>
      </c>
      <c r="E58" s="62"/>
      <c r="F58" s="62"/>
      <c r="G58" s="62"/>
      <c r="H58" s="62"/>
      <c r="I58" s="68"/>
      <c r="J58" s="63"/>
      <c r="K58" s="68"/>
      <c r="L58" s="66">
        <v>124.7</v>
      </c>
    </row>
    <row r="59" spans="3:12" x14ac:dyDescent="0.25">
      <c r="C59" s="8" t="s">
        <v>205</v>
      </c>
      <c r="E59" s="62"/>
      <c r="F59" s="62"/>
      <c r="G59" s="62"/>
      <c r="H59" s="62"/>
      <c r="I59" s="58">
        <v>23.118587951797394</v>
      </c>
      <c r="J59" s="58">
        <v>19.617099649999997</v>
      </c>
      <c r="K59" s="65">
        <v>52.508593119999993</v>
      </c>
      <c r="L59" s="66">
        <v>25.34</v>
      </c>
    </row>
    <row r="60" spans="3:12" x14ac:dyDescent="0.25">
      <c r="C60" s="8" t="s">
        <v>206</v>
      </c>
      <c r="E60" s="62"/>
      <c r="F60" s="62"/>
      <c r="G60" s="58">
        <v>77</v>
      </c>
      <c r="H60" s="58">
        <v>31</v>
      </c>
      <c r="I60" s="58">
        <v>78.839093396727748</v>
      </c>
      <c r="J60" s="58">
        <v>33.827863829999998</v>
      </c>
      <c r="K60" s="65">
        <v>47.41076743</v>
      </c>
      <c r="L60" s="67">
        <v>8.2200000000000006</v>
      </c>
    </row>
    <row r="61" spans="3:12" ht="15.75" thickBot="1" x14ac:dyDescent="0.3">
      <c r="C61" s="8" t="s">
        <v>216</v>
      </c>
      <c r="E61" s="62"/>
      <c r="F61" s="62"/>
      <c r="G61" s="58">
        <v>31</v>
      </c>
      <c r="H61" s="58"/>
      <c r="I61" s="58">
        <v>6.4</v>
      </c>
      <c r="J61" s="58"/>
      <c r="K61" s="65">
        <v>-17.2</v>
      </c>
      <c r="L61" s="66">
        <v>-30.4</v>
      </c>
    </row>
    <row r="62" spans="3:12" ht="15.75" thickBot="1" x14ac:dyDescent="0.3">
      <c r="C62" s="23" t="s">
        <v>207</v>
      </c>
      <c r="E62" s="27">
        <v>976</v>
      </c>
      <c r="F62" s="27">
        <v>1058</v>
      </c>
      <c r="G62" s="27">
        <v>1115</v>
      </c>
      <c r="H62" s="28">
        <v>534</v>
      </c>
      <c r="I62" s="28">
        <v>1555.3963373666818</v>
      </c>
      <c r="J62" s="28">
        <v>1090.9835133500001</v>
      </c>
      <c r="K62" s="28">
        <v>2207.3754610399997</v>
      </c>
      <c r="L62" s="28">
        <v>1220.8799999999999</v>
      </c>
    </row>
    <row r="63" spans="3:12" x14ac:dyDescent="0.25">
      <c r="E63" s="58"/>
      <c r="F63" s="58"/>
      <c r="G63" s="58"/>
      <c r="H63" s="58"/>
      <c r="I63" s="58"/>
      <c r="J63" s="58"/>
      <c r="K63" s="58"/>
    </row>
    <row r="64" spans="3:12" x14ac:dyDescent="0.25">
      <c r="C64" s="7" t="s">
        <v>217</v>
      </c>
      <c r="D64" s="8"/>
      <c r="E64" s="9"/>
      <c r="F64" s="9"/>
      <c r="G64" s="9"/>
      <c r="H64" s="9"/>
      <c r="I64" s="26"/>
      <c r="J64" s="26"/>
      <c r="K64" s="26"/>
      <c r="L64" s="26"/>
    </row>
    <row r="65" spans="3:12" x14ac:dyDescent="0.25">
      <c r="E65" s="58"/>
      <c r="F65" s="58"/>
      <c r="G65" s="58"/>
      <c r="H65" s="58"/>
      <c r="I65" s="58"/>
      <c r="J65" s="58"/>
      <c r="K65" s="58"/>
    </row>
    <row r="66" spans="3:12" x14ac:dyDescent="0.25">
      <c r="C66" s="8" t="s">
        <v>199</v>
      </c>
      <c r="E66" s="62"/>
      <c r="F66" s="62"/>
      <c r="G66" s="62"/>
      <c r="H66" s="62"/>
      <c r="I66" s="69">
        <v>12.349542465756722</v>
      </c>
      <c r="J66" s="69">
        <v>11.625005683679063</v>
      </c>
      <c r="K66" s="69">
        <v>11.755424027080373</v>
      </c>
      <c r="L66" s="69">
        <v>12.069816113720838</v>
      </c>
    </row>
    <row r="67" spans="3:12" x14ac:dyDescent="0.25">
      <c r="C67" s="8" t="s">
        <v>200</v>
      </c>
      <c r="E67" s="62"/>
      <c r="F67" s="62"/>
      <c r="G67" s="69">
        <v>15.726495726495726</v>
      </c>
      <c r="H67" s="69">
        <v>9.2550852369430618</v>
      </c>
      <c r="I67" s="69">
        <v>19.874822431510612</v>
      </c>
      <c r="J67" s="69">
        <v>16.636656312786894</v>
      </c>
      <c r="K67" s="69">
        <v>17.859699131765829</v>
      </c>
      <c r="L67" s="69">
        <v>19.52367236858348</v>
      </c>
    </row>
    <row r="68" spans="3:12" x14ac:dyDescent="0.25">
      <c r="C68" s="8" t="s">
        <v>201</v>
      </c>
      <c r="E68" s="62"/>
      <c r="F68" s="62"/>
      <c r="G68" s="62"/>
      <c r="H68" s="62"/>
      <c r="I68" s="69">
        <v>20.160711202170745</v>
      </c>
      <c r="J68" s="69">
        <v>18.141066083867177</v>
      </c>
      <c r="K68" s="69">
        <v>20.571870824238925</v>
      </c>
      <c r="L68" s="69">
        <v>19.274099998033858</v>
      </c>
    </row>
    <row r="69" spans="3:12" x14ac:dyDescent="0.25">
      <c r="C69" s="8" t="s">
        <v>202</v>
      </c>
      <c r="E69" s="62"/>
      <c r="F69" s="62"/>
      <c r="G69" s="62"/>
      <c r="H69" s="62"/>
      <c r="I69" s="69">
        <v>4.8103821881302204</v>
      </c>
      <c r="J69" s="69">
        <v>4.9783402401568315</v>
      </c>
      <c r="K69" s="69">
        <v>4.721013969469162</v>
      </c>
      <c r="L69" s="69">
        <v>4.4333102198760823</v>
      </c>
    </row>
    <row r="70" spans="3:12" x14ac:dyDescent="0.25">
      <c r="C70" s="8" t="s">
        <v>203</v>
      </c>
      <c r="E70" s="62"/>
      <c r="F70" s="62"/>
      <c r="G70" s="62"/>
      <c r="H70" s="62"/>
      <c r="I70" s="69">
        <v>11.876910404345038</v>
      </c>
      <c r="J70" s="69">
        <v>15.101114196667643</v>
      </c>
      <c r="K70" s="69">
        <v>14.064426566414467</v>
      </c>
      <c r="L70" s="69">
        <v>10.993917071265138</v>
      </c>
    </row>
    <row r="71" spans="3:12" x14ac:dyDescent="0.25">
      <c r="C71" s="8" t="s">
        <v>204</v>
      </c>
      <c r="E71" s="62"/>
      <c r="F71" s="62"/>
      <c r="G71" s="62"/>
      <c r="H71" s="62"/>
      <c r="I71" s="70"/>
      <c r="J71" s="70"/>
      <c r="K71" s="70"/>
      <c r="L71" s="69">
        <v>21.133444056536625</v>
      </c>
    </row>
    <row r="72" spans="3:12" x14ac:dyDescent="0.25">
      <c r="C72" s="8" t="s">
        <v>205</v>
      </c>
      <c r="E72" s="62"/>
      <c r="F72" s="62"/>
      <c r="G72" s="62"/>
      <c r="H72" s="62"/>
      <c r="I72" s="69">
        <v>5.2637950709921215</v>
      </c>
      <c r="J72" s="69">
        <v>3.380482273097674</v>
      </c>
      <c r="K72" s="69">
        <v>4.6256891059819667</v>
      </c>
      <c r="L72" s="69">
        <v>4.5307443365695796</v>
      </c>
    </row>
    <row r="73" spans="3:12" ht="15.75" thickBot="1" x14ac:dyDescent="0.3">
      <c r="C73" s="8" t="s">
        <v>206</v>
      </c>
      <c r="E73" s="62"/>
      <c r="F73" s="62"/>
      <c r="G73" s="69">
        <v>19.178082191780824</v>
      </c>
      <c r="H73" s="69">
        <v>8.6664802907464349</v>
      </c>
      <c r="I73" s="69">
        <v>19.582487182495715</v>
      </c>
      <c r="J73" s="69">
        <v>21.708389957069318</v>
      </c>
      <c r="K73" s="69">
        <v>18.367465679429074</v>
      </c>
      <c r="L73" s="69">
        <v>9.6626307746561668</v>
      </c>
    </row>
    <row r="74" spans="3:12" ht="15.75" thickBot="1" x14ac:dyDescent="0.3">
      <c r="C74" s="23" t="s">
        <v>216</v>
      </c>
      <c r="E74" s="71">
        <v>15.240653193158884</v>
      </c>
      <c r="F74" s="71">
        <v>13.922334951903466</v>
      </c>
      <c r="G74" s="71">
        <v>16.379595284439382</v>
      </c>
      <c r="H74" s="72">
        <v>18.488128128959886</v>
      </c>
      <c r="I74" s="71">
        <v>16.408172852360718</v>
      </c>
      <c r="J74" s="71">
        <v>12.35316882022317</v>
      </c>
      <c r="K74" s="71">
        <v>12.764090936923406</v>
      </c>
      <c r="L74" s="73">
        <v>13.254457398635774</v>
      </c>
    </row>
    <row r="77" spans="3:12" x14ac:dyDescent="0.25">
      <c r="C77" s="2" t="s">
        <v>218</v>
      </c>
      <c r="D77" s="8"/>
      <c r="E77" s="3">
        <v>2021</v>
      </c>
      <c r="F77" s="3">
        <v>2022</v>
      </c>
      <c r="G77" s="3">
        <v>2023</v>
      </c>
      <c r="H77" s="3" t="s">
        <v>1</v>
      </c>
      <c r="I77" s="3">
        <v>2024</v>
      </c>
      <c r="J77" s="3" t="s">
        <v>2</v>
      </c>
      <c r="K77" s="3">
        <v>2025</v>
      </c>
      <c r="L77" s="3" t="s">
        <v>197</v>
      </c>
    </row>
    <row r="78" spans="3:12" x14ac:dyDescent="0.25">
      <c r="E78" s="58"/>
      <c r="F78" s="58"/>
      <c r="G78" s="58"/>
      <c r="H78" s="58"/>
      <c r="I78" s="58"/>
      <c r="J78" s="58"/>
      <c r="K78" s="58"/>
    </row>
    <row r="79" spans="3:12" x14ac:dyDescent="0.25">
      <c r="C79" s="7" t="s">
        <v>219</v>
      </c>
      <c r="D79" s="8"/>
      <c r="E79" s="9"/>
      <c r="F79" s="9"/>
      <c r="G79" s="9"/>
      <c r="H79" s="9"/>
      <c r="I79" s="26"/>
      <c r="J79" s="26"/>
      <c r="K79" s="26"/>
      <c r="L79" s="26"/>
    </row>
    <row r="80" spans="3:12" x14ac:dyDescent="0.25">
      <c r="E80" s="58"/>
      <c r="F80" s="58"/>
      <c r="G80" s="58"/>
      <c r="H80" s="58"/>
      <c r="I80" s="58"/>
      <c r="J80" s="58"/>
      <c r="K80" s="58"/>
    </row>
    <row r="81" spans="3:12" x14ac:dyDescent="0.25">
      <c r="C81" s="8" t="s">
        <v>199</v>
      </c>
      <c r="E81" s="62"/>
      <c r="F81" s="62"/>
      <c r="G81" s="58">
        <v>24</v>
      </c>
      <c r="H81" s="58">
        <v>36.1</v>
      </c>
      <c r="I81" s="58">
        <v>374</v>
      </c>
      <c r="J81" s="58">
        <v>393.96253608999996</v>
      </c>
      <c r="K81" s="65">
        <v>910.45062887999995</v>
      </c>
      <c r="L81" s="58">
        <v>460.3</v>
      </c>
    </row>
    <row r="82" spans="3:12" x14ac:dyDescent="0.25">
      <c r="C82" s="8" t="s">
        <v>200</v>
      </c>
      <c r="E82" s="65">
        <v>640.70000000000005</v>
      </c>
      <c r="F82" s="58">
        <v>576.20000000000005</v>
      </c>
      <c r="G82" s="58">
        <v>575</v>
      </c>
      <c r="H82" s="58">
        <v>320</v>
      </c>
      <c r="I82" s="58">
        <v>698</v>
      </c>
      <c r="J82" s="58">
        <v>245.11575308999997</v>
      </c>
      <c r="K82" s="65">
        <v>502.28703695999991</v>
      </c>
      <c r="L82" s="58">
        <v>172.7</v>
      </c>
    </row>
    <row r="83" spans="3:12" x14ac:dyDescent="0.25">
      <c r="C83" s="8" t="s">
        <v>201</v>
      </c>
      <c r="E83" s="62"/>
      <c r="F83" s="62"/>
      <c r="G83" s="62"/>
      <c r="H83" s="62"/>
      <c r="I83" s="58">
        <v>59</v>
      </c>
      <c r="J83" s="58">
        <v>48.155442130000004</v>
      </c>
      <c r="K83" s="65">
        <v>100.22921523999999</v>
      </c>
      <c r="L83" s="1">
        <v>46.9</v>
      </c>
    </row>
    <row r="84" spans="3:12" x14ac:dyDescent="0.25">
      <c r="C84" s="8" t="s">
        <v>202</v>
      </c>
      <c r="E84" s="62"/>
      <c r="F84" s="62"/>
      <c r="G84" s="62"/>
      <c r="H84" s="62"/>
      <c r="I84" s="58">
        <v>61</v>
      </c>
      <c r="J84" s="58">
        <v>82.173562319999988</v>
      </c>
      <c r="K84" s="65">
        <v>106.95631537999998</v>
      </c>
      <c r="L84" s="1">
        <v>29.8</v>
      </c>
    </row>
    <row r="85" spans="3:12" x14ac:dyDescent="0.25">
      <c r="C85" s="8" t="s">
        <v>203</v>
      </c>
      <c r="E85" s="62"/>
      <c r="F85" s="62"/>
      <c r="G85" s="58">
        <v>44</v>
      </c>
      <c r="H85" s="58">
        <v>8.1999999999999993</v>
      </c>
      <c r="I85" s="58">
        <v>110</v>
      </c>
      <c r="J85" s="58">
        <v>43.666156719999996</v>
      </c>
      <c r="K85" s="65">
        <v>102.63886190999999</v>
      </c>
      <c r="L85" s="58">
        <v>21.1</v>
      </c>
    </row>
    <row r="86" spans="3:12" x14ac:dyDescent="0.25">
      <c r="C86" s="8" t="s">
        <v>204</v>
      </c>
      <c r="E86" s="62"/>
      <c r="F86" s="62"/>
      <c r="G86" s="63"/>
      <c r="H86" s="63"/>
      <c r="I86" s="63"/>
      <c r="J86" s="63"/>
      <c r="K86" s="68"/>
      <c r="L86" s="58">
        <v>111.2</v>
      </c>
    </row>
    <row r="87" spans="3:12" x14ac:dyDescent="0.25">
      <c r="C87" s="8" t="s">
        <v>205</v>
      </c>
      <c r="E87" s="62"/>
      <c r="F87" s="62"/>
      <c r="G87" s="62"/>
      <c r="H87" s="62"/>
      <c r="I87" s="58">
        <v>46</v>
      </c>
      <c r="J87" s="58">
        <v>46.010388469999995</v>
      </c>
      <c r="K87" s="65">
        <v>111.64674194</v>
      </c>
      <c r="L87" s="58">
        <v>27.5</v>
      </c>
    </row>
    <row r="88" spans="3:12" x14ac:dyDescent="0.25">
      <c r="C88" s="8" t="s">
        <v>206</v>
      </c>
      <c r="E88" s="62"/>
      <c r="F88" s="62"/>
      <c r="G88" s="58">
        <v>67</v>
      </c>
      <c r="H88" s="58">
        <v>59.5</v>
      </c>
      <c r="I88" s="58">
        <v>93</v>
      </c>
      <c r="J88" s="58">
        <v>22.344645929999999</v>
      </c>
      <c r="K88" s="65">
        <v>80.894967059999999</v>
      </c>
      <c r="L88" s="58">
        <v>21.2</v>
      </c>
    </row>
    <row r="89" spans="3:12" x14ac:dyDescent="0.25">
      <c r="C89" s="8" t="s">
        <v>220</v>
      </c>
      <c r="E89" s="62"/>
      <c r="F89" s="62"/>
      <c r="G89" s="58"/>
      <c r="H89" s="58">
        <v>11.46</v>
      </c>
      <c r="I89" s="58">
        <v>33</v>
      </c>
      <c r="J89" s="58">
        <v>64.3</v>
      </c>
      <c r="K89" s="66">
        <v>82.181906580000003</v>
      </c>
      <c r="L89" s="58">
        <v>15.9</v>
      </c>
    </row>
    <row r="90" spans="3:12" x14ac:dyDescent="0.25">
      <c r="C90" s="8" t="s">
        <v>221</v>
      </c>
      <c r="E90" s="58">
        <v>0</v>
      </c>
      <c r="F90" s="58">
        <v>0</v>
      </c>
      <c r="G90" s="58">
        <v>11</v>
      </c>
      <c r="H90" s="58">
        <v>14.95</v>
      </c>
      <c r="I90" s="58">
        <v>70</v>
      </c>
      <c r="J90" s="58">
        <v>16.407673609999996</v>
      </c>
      <c r="K90" s="66">
        <v>19.036556860000001</v>
      </c>
      <c r="L90" s="58">
        <v>0</v>
      </c>
    </row>
    <row r="91" spans="3:12" ht="15.75" thickBot="1" x14ac:dyDescent="0.3">
      <c r="C91" s="8" t="s">
        <v>222</v>
      </c>
      <c r="E91" s="58">
        <v>68.400000000000006</v>
      </c>
      <c r="F91" s="58">
        <v>108.6</v>
      </c>
      <c r="G91" s="62"/>
      <c r="H91" s="62"/>
      <c r="I91" s="62"/>
      <c r="J91" s="62"/>
      <c r="K91" s="62"/>
      <c r="L91" s="62"/>
    </row>
    <row r="92" spans="3:12" ht="15.75" thickBot="1" x14ac:dyDescent="0.3">
      <c r="C92" s="23" t="s">
        <v>223</v>
      </c>
      <c r="E92" s="27">
        <v>709.1</v>
      </c>
      <c r="F92" s="27">
        <v>684.80000000000007</v>
      </c>
      <c r="G92" s="27">
        <v>721</v>
      </c>
      <c r="H92" s="27">
        <v>450.21</v>
      </c>
      <c r="I92" s="27">
        <v>1544</v>
      </c>
      <c r="J92" s="28">
        <v>962.13615835999974</v>
      </c>
      <c r="K92" s="27">
        <v>2016.3222308100001</v>
      </c>
      <c r="L92" s="27">
        <v>906.6</v>
      </c>
    </row>
    <row r="93" spans="3:12" ht="15.75" thickBot="1" x14ac:dyDescent="0.3">
      <c r="C93" s="8" t="s">
        <v>224</v>
      </c>
      <c r="E93" s="58">
        <v>226</v>
      </c>
      <c r="F93" s="58">
        <v>223</v>
      </c>
      <c r="G93" s="58">
        <v>268</v>
      </c>
      <c r="H93" s="58">
        <v>139</v>
      </c>
      <c r="I93" s="58">
        <v>284</v>
      </c>
      <c r="J93" s="58">
        <v>160.30000000000001</v>
      </c>
      <c r="K93" s="58">
        <v>369.3</v>
      </c>
      <c r="L93" s="58">
        <v>139</v>
      </c>
    </row>
    <row r="94" spans="3:12" ht="15.75" thickBot="1" x14ac:dyDescent="0.3">
      <c r="C94" s="23" t="s">
        <v>225</v>
      </c>
      <c r="E94" s="27">
        <v>935.1</v>
      </c>
      <c r="F94" s="27">
        <v>907.80000000000007</v>
      </c>
      <c r="G94" s="27">
        <v>989</v>
      </c>
      <c r="H94" s="27">
        <v>589.21</v>
      </c>
      <c r="I94" s="27">
        <v>1828</v>
      </c>
      <c r="J94" s="28">
        <v>1123.4361583599998</v>
      </c>
      <c r="K94" s="28">
        <v>2385.62223081</v>
      </c>
      <c r="L94" s="28">
        <v>1045.5999999999999</v>
      </c>
    </row>
    <row r="95" spans="3:12" x14ac:dyDescent="0.25">
      <c r="E95" s="58"/>
      <c r="F95" s="58"/>
      <c r="G95" s="58"/>
      <c r="H95" s="58"/>
      <c r="I95" s="58"/>
      <c r="J95" s="58"/>
      <c r="K95" s="58"/>
    </row>
    <row r="96" spans="3:12" x14ac:dyDescent="0.25">
      <c r="C96" s="7" t="s">
        <v>226</v>
      </c>
      <c r="D96" s="8"/>
      <c r="E96" s="9"/>
      <c r="F96" s="9"/>
      <c r="G96" s="9"/>
      <c r="H96" s="9"/>
      <c r="I96" s="26"/>
      <c r="J96" s="26"/>
      <c r="K96" s="26"/>
      <c r="L96" s="26"/>
    </row>
    <row r="97" spans="3:12" x14ac:dyDescent="0.25">
      <c r="E97" s="58"/>
      <c r="F97" s="58"/>
      <c r="G97" s="58"/>
      <c r="H97" s="58"/>
      <c r="I97" s="58"/>
      <c r="J97" s="58"/>
      <c r="K97" s="58"/>
    </row>
    <row r="98" spans="3:12" x14ac:dyDescent="0.25">
      <c r="C98" s="8" t="s">
        <v>227</v>
      </c>
      <c r="E98" s="58">
        <v>499</v>
      </c>
      <c r="F98" s="58">
        <v>573</v>
      </c>
      <c r="G98" s="1">
        <v>511</v>
      </c>
      <c r="H98" s="58">
        <v>334</v>
      </c>
      <c r="I98" s="58">
        <v>1146</v>
      </c>
      <c r="J98" s="58">
        <v>793</v>
      </c>
      <c r="K98" s="58">
        <v>1718.9925786999997</v>
      </c>
      <c r="L98" s="58">
        <v>753</v>
      </c>
    </row>
    <row r="99" spans="3:12" x14ac:dyDescent="0.25">
      <c r="C99" s="8" t="s">
        <v>228</v>
      </c>
      <c r="E99" s="58">
        <v>210</v>
      </c>
      <c r="F99" s="58">
        <v>111</v>
      </c>
      <c r="G99" s="1">
        <v>210</v>
      </c>
      <c r="H99" s="58">
        <v>116</v>
      </c>
      <c r="I99" s="58">
        <v>398</v>
      </c>
      <c r="J99" s="58">
        <v>169.4</v>
      </c>
      <c r="K99" s="58">
        <v>297.19667275</v>
      </c>
      <c r="L99" s="58">
        <v>154</v>
      </c>
    </row>
    <row r="100" spans="3:12" ht="15.75" thickBot="1" x14ac:dyDescent="0.3">
      <c r="C100" s="8" t="s">
        <v>224</v>
      </c>
      <c r="E100" s="58">
        <v>226</v>
      </c>
      <c r="F100" s="58">
        <v>223</v>
      </c>
      <c r="G100" s="58">
        <v>268</v>
      </c>
      <c r="H100" s="58">
        <v>139</v>
      </c>
      <c r="I100" s="58">
        <v>284</v>
      </c>
      <c r="J100" s="58">
        <v>160</v>
      </c>
      <c r="K100" s="58">
        <v>369.32051617270594</v>
      </c>
      <c r="L100" s="58">
        <v>139</v>
      </c>
    </row>
    <row r="101" spans="3:12" ht="15.75" thickBot="1" x14ac:dyDescent="0.3">
      <c r="C101" s="23" t="s">
        <v>225</v>
      </c>
      <c r="E101" s="27">
        <v>935</v>
      </c>
      <c r="F101" s="27">
        <v>908</v>
      </c>
      <c r="G101" s="27">
        <v>989</v>
      </c>
      <c r="H101" s="27">
        <v>589</v>
      </c>
      <c r="I101" s="27">
        <v>1828</v>
      </c>
      <c r="J101" s="27">
        <v>1123.4000000000001</v>
      </c>
      <c r="K101" s="27">
        <v>2385.5097676227056</v>
      </c>
      <c r="L101" s="27">
        <v>1046</v>
      </c>
    </row>
    <row r="103" spans="3:12" x14ac:dyDescent="0.25">
      <c r="E103" s="13"/>
      <c r="F103" s="13"/>
      <c r="G103" s="13"/>
      <c r="H103" s="13"/>
      <c r="I103" s="13"/>
      <c r="J103" s="74"/>
    </row>
    <row r="105" spans="3:12" x14ac:dyDescent="0.25">
      <c r="C105" s="1" t="s">
        <v>229</v>
      </c>
    </row>
    <row r="106" spans="3:12" x14ac:dyDescent="0.25">
      <c r="C106" s="1" t="s">
        <v>230</v>
      </c>
    </row>
    <row r="107" spans="3:12" x14ac:dyDescent="0.25">
      <c r="C107" s="1" t="s">
        <v>231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D06D3-3BD4-477A-870D-AAD828CD48AE}">
  <dimension ref="A4:J68"/>
  <sheetViews>
    <sheetView showGridLines="0" topLeftCell="A36" workbookViewId="0">
      <selection activeCell="N61" sqref="N61"/>
    </sheetView>
  </sheetViews>
  <sheetFormatPr defaultRowHeight="15" x14ac:dyDescent="0.25"/>
  <cols>
    <col min="1" max="2" width="9.140625" style="1"/>
    <col min="3" max="3" width="22.140625" style="1" customWidth="1"/>
    <col min="4" max="4" width="28.85546875" style="1" customWidth="1"/>
    <col min="5" max="5" width="3.42578125" style="1" customWidth="1"/>
    <col min="6" max="9" width="13.140625" style="1" customWidth="1"/>
    <col min="10" max="10" width="9.5703125" style="1" bestFit="1" customWidth="1"/>
  </cols>
  <sheetData>
    <row r="4" spans="3:10" x14ac:dyDescent="0.25">
      <c r="C4" s="75" t="s">
        <v>232</v>
      </c>
      <c r="D4" s="75"/>
      <c r="E4" s="8"/>
      <c r="F4" s="3">
        <v>2021</v>
      </c>
      <c r="G4" s="3">
        <v>2022</v>
      </c>
      <c r="H4" s="3">
        <v>2023</v>
      </c>
      <c r="I4" s="3">
        <v>2024</v>
      </c>
      <c r="J4" s="3">
        <v>2025</v>
      </c>
    </row>
    <row r="5" spans="3:10" x14ac:dyDescent="0.25">
      <c r="F5" s="58"/>
      <c r="G5" s="58"/>
      <c r="H5" s="58"/>
      <c r="I5" s="58"/>
    </row>
    <row r="6" spans="3:10" x14ac:dyDescent="0.25">
      <c r="C6" s="7" t="s">
        <v>233</v>
      </c>
      <c r="D6" s="7"/>
      <c r="E6" s="8"/>
      <c r="F6" s="9"/>
      <c r="G6" s="9"/>
      <c r="H6" s="9"/>
      <c r="I6" s="26"/>
      <c r="J6" s="26"/>
    </row>
    <row r="7" spans="3:10" x14ac:dyDescent="0.25">
      <c r="F7" s="58"/>
      <c r="G7" s="58"/>
      <c r="H7" s="58"/>
      <c r="I7" s="58"/>
      <c r="J7" s="58"/>
    </row>
    <row r="8" spans="3:10" x14ac:dyDescent="0.25">
      <c r="C8" s="76" t="s">
        <v>202</v>
      </c>
      <c r="D8" s="8" t="s">
        <v>234</v>
      </c>
      <c r="F8" s="62"/>
      <c r="G8" s="62"/>
      <c r="H8" s="77"/>
      <c r="I8" s="58">
        <v>20</v>
      </c>
      <c r="J8" s="58">
        <v>23</v>
      </c>
    </row>
    <row r="9" spans="3:10" x14ac:dyDescent="0.25">
      <c r="C9" s="76"/>
      <c r="D9" s="8" t="s">
        <v>12</v>
      </c>
      <c r="F9" s="62"/>
      <c r="G9" s="62"/>
      <c r="H9" s="77"/>
      <c r="I9" s="58">
        <v>236</v>
      </c>
      <c r="J9" s="58">
        <v>243</v>
      </c>
    </row>
    <row r="10" spans="3:10" x14ac:dyDescent="0.25">
      <c r="C10" s="78"/>
      <c r="D10" s="79" t="s">
        <v>207</v>
      </c>
      <c r="E10" s="80"/>
      <c r="F10" s="81"/>
      <c r="G10" s="81"/>
      <c r="H10" s="82"/>
      <c r="I10" s="83">
        <f>SUM(I8:I9)</f>
        <v>256</v>
      </c>
      <c r="J10" s="83">
        <f>SUM(J8:J9)</f>
        <v>266</v>
      </c>
    </row>
    <row r="11" spans="3:10" x14ac:dyDescent="0.25">
      <c r="C11" s="76" t="s">
        <v>201</v>
      </c>
      <c r="D11" s="8" t="s">
        <v>234</v>
      </c>
      <c r="F11" s="62"/>
      <c r="G11" s="62"/>
      <c r="H11" s="77"/>
      <c r="I11" s="58">
        <v>92</v>
      </c>
      <c r="J11" s="58">
        <v>83</v>
      </c>
    </row>
    <row r="12" spans="3:10" x14ac:dyDescent="0.25">
      <c r="C12" s="76"/>
      <c r="D12" s="8" t="s">
        <v>12</v>
      </c>
      <c r="F12" s="62"/>
      <c r="G12" s="62"/>
      <c r="H12" s="77"/>
      <c r="I12" s="58">
        <v>34</v>
      </c>
      <c r="J12" s="58">
        <v>30</v>
      </c>
    </row>
    <row r="13" spans="3:10" x14ac:dyDescent="0.25">
      <c r="C13" s="78"/>
      <c r="D13" s="79" t="s">
        <v>207</v>
      </c>
      <c r="E13" s="80"/>
      <c r="F13" s="81"/>
      <c r="G13" s="81"/>
      <c r="H13" s="82"/>
      <c r="I13" s="83">
        <f>SUM(I11:I12)</f>
        <v>126</v>
      </c>
      <c r="J13" s="83">
        <f>SUM(J11:J12)</f>
        <v>113</v>
      </c>
    </row>
    <row r="14" spans="3:10" x14ac:dyDescent="0.25">
      <c r="C14" s="76" t="s">
        <v>203</v>
      </c>
      <c r="D14" s="8" t="s">
        <v>234</v>
      </c>
      <c r="F14" s="62"/>
      <c r="G14" s="62"/>
      <c r="H14" s="77"/>
      <c r="I14" s="58">
        <v>39</v>
      </c>
      <c r="J14" s="58">
        <v>34</v>
      </c>
    </row>
    <row r="15" spans="3:10" x14ac:dyDescent="0.25">
      <c r="C15" s="76"/>
      <c r="D15" s="8" t="s">
        <v>12</v>
      </c>
      <c r="F15" s="62"/>
      <c r="G15" s="62"/>
      <c r="H15" s="77"/>
      <c r="I15" s="58">
        <v>8</v>
      </c>
      <c r="J15" s="58">
        <v>6</v>
      </c>
    </row>
    <row r="16" spans="3:10" x14ac:dyDescent="0.25">
      <c r="C16" s="78"/>
      <c r="D16" s="79" t="s">
        <v>207</v>
      </c>
      <c r="E16" s="80"/>
      <c r="F16" s="81"/>
      <c r="G16" s="81"/>
      <c r="H16" s="81"/>
      <c r="I16" s="83">
        <f>SUM(I14:I15)</f>
        <v>47</v>
      </c>
      <c r="J16" s="83">
        <f>SUM(J14:J15)</f>
        <v>40</v>
      </c>
    </row>
    <row r="17" spans="3:10" x14ac:dyDescent="0.25">
      <c r="C17" s="76" t="s">
        <v>205</v>
      </c>
      <c r="D17" s="8" t="s">
        <v>234</v>
      </c>
      <c r="F17" s="62"/>
      <c r="G17" s="62"/>
      <c r="H17" s="77"/>
      <c r="I17" s="58">
        <v>8</v>
      </c>
      <c r="J17" s="58">
        <v>7</v>
      </c>
    </row>
    <row r="18" spans="3:10" x14ac:dyDescent="0.25">
      <c r="C18" s="76"/>
      <c r="D18" s="8" t="s">
        <v>12</v>
      </c>
      <c r="F18" s="62"/>
      <c r="G18" s="62"/>
      <c r="H18" s="77"/>
      <c r="I18" s="58">
        <v>44</v>
      </c>
      <c r="J18" s="58">
        <v>34</v>
      </c>
    </row>
    <row r="19" spans="3:10" x14ac:dyDescent="0.25">
      <c r="C19" s="78"/>
      <c r="D19" s="79" t="s">
        <v>207</v>
      </c>
      <c r="E19" s="80"/>
      <c r="F19" s="81"/>
      <c r="G19" s="81"/>
      <c r="H19" s="82"/>
      <c r="I19" s="83">
        <f>SUM(I17:I18)</f>
        <v>52</v>
      </c>
      <c r="J19" s="83">
        <f>SUM(J17:J18)</f>
        <v>41</v>
      </c>
    </row>
    <row r="20" spans="3:10" x14ac:dyDescent="0.25">
      <c r="C20" s="76" t="s">
        <v>199</v>
      </c>
      <c r="D20" s="8" t="s">
        <v>234</v>
      </c>
      <c r="F20" s="62"/>
      <c r="G20" s="62"/>
      <c r="H20" s="77"/>
      <c r="I20" s="58">
        <v>172</v>
      </c>
      <c r="J20" s="58">
        <v>151</v>
      </c>
    </row>
    <row r="21" spans="3:10" x14ac:dyDescent="0.25">
      <c r="C21" s="76"/>
      <c r="D21" s="8" t="s">
        <v>12</v>
      </c>
      <c r="F21" s="62"/>
      <c r="G21" s="62"/>
      <c r="H21" s="77"/>
      <c r="I21" s="58">
        <v>285</v>
      </c>
      <c r="J21" s="58">
        <v>240</v>
      </c>
    </row>
    <row r="22" spans="3:10" x14ac:dyDescent="0.25">
      <c r="C22" s="78"/>
      <c r="D22" s="79" t="s">
        <v>207</v>
      </c>
      <c r="E22" s="80"/>
      <c r="F22" s="81"/>
      <c r="G22" s="81"/>
      <c r="H22" s="82"/>
      <c r="I22" s="83">
        <f>SUM(I20:I21)+1</f>
        <v>458</v>
      </c>
      <c r="J22" s="83">
        <f>SUM(J20:J21)-1</f>
        <v>390</v>
      </c>
    </row>
    <row r="23" spans="3:10" x14ac:dyDescent="0.25">
      <c r="C23" s="76" t="s">
        <v>206</v>
      </c>
      <c r="D23" s="8" t="s">
        <v>234</v>
      </c>
      <c r="F23" s="62"/>
      <c r="G23" s="62"/>
      <c r="H23" s="1">
        <v>7</v>
      </c>
      <c r="I23" s="58">
        <v>6</v>
      </c>
      <c r="J23" s="58"/>
    </row>
    <row r="24" spans="3:10" x14ac:dyDescent="0.25">
      <c r="C24" s="76"/>
      <c r="D24" s="8" t="s">
        <v>12</v>
      </c>
      <c r="F24" s="62"/>
      <c r="G24" s="62"/>
      <c r="H24" s="1">
        <v>10</v>
      </c>
      <c r="I24" s="58">
        <v>8</v>
      </c>
      <c r="J24" s="58">
        <v>5</v>
      </c>
    </row>
    <row r="25" spans="3:10" x14ac:dyDescent="0.25">
      <c r="C25" s="78"/>
      <c r="D25" s="79" t="s">
        <v>207</v>
      </c>
      <c r="E25" s="80"/>
      <c r="F25" s="81"/>
      <c r="G25" s="81"/>
      <c r="H25" s="83">
        <f>SUM(H23:H24)</f>
        <v>17</v>
      </c>
      <c r="I25" s="83">
        <f>SUM(I23:I24)</f>
        <v>14</v>
      </c>
      <c r="J25" s="83">
        <f>SUM(J23:J24)</f>
        <v>5</v>
      </c>
    </row>
    <row r="26" spans="3:10" x14ac:dyDescent="0.25">
      <c r="C26" s="76" t="s">
        <v>200</v>
      </c>
      <c r="D26" s="8" t="s">
        <v>234</v>
      </c>
      <c r="F26" s="58">
        <v>232</v>
      </c>
      <c r="G26" s="58">
        <v>213</v>
      </c>
      <c r="H26" s="1">
        <v>183</v>
      </c>
      <c r="I26" s="58">
        <v>153</v>
      </c>
      <c r="J26" s="58">
        <v>134</v>
      </c>
    </row>
    <row r="27" spans="3:10" x14ac:dyDescent="0.25">
      <c r="C27" s="76"/>
      <c r="D27" s="8" t="s">
        <v>12</v>
      </c>
      <c r="F27" s="58">
        <f>461-F26</f>
        <v>229</v>
      </c>
      <c r="G27" s="58">
        <f>390-G26</f>
        <v>177</v>
      </c>
      <c r="H27" s="1">
        <v>161</v>
      </c>
      <c r="I27" s="58">
        <v>142</v>
      </c>
      <c r="J27" s="58">
        <v>132</v>
      </c>
    </row>
    <row r="28" spans="3:10" x14ac:dyDescent="0.25">
      <c r="C28" s="78"/>
      <c r="D28" s="79" t="s">
        <v>207</v>
      </c>
      <c r="E28" s="80"/>
      <c r="F28" s="83">
        <f t="shared" ref="F28:G28" si="0">SUM(F26:F27)</f>
        <v>461</v>
      </c>
      <c r="G28" s="83">
        <f t="shared" si="0"/>
        <v>390</v>
      </c>
      <c r="H28" s="83">
        <f>SUM(H26:H27)-1</f>
        <v>343</v>
      </c>
      <c r="I28" s="83">
        <f>SUM(I26:I27)</f>
        <v>295</v>
      </c>
      <c r="J28" s="83">
        <f>SUM(J26:J27)</f>
        <v>266</v>
      </c>
    </row>
    <row r="29" spans="3:10" x14ac:dyDescent="0.25">
      <c r="C29" s="84" t="s">
        <v>235</v>
      </c>
      <c r="D29" s="8" t="s">
        <v>234</v>
      </c>
      <c r="F29" s="58">
        <v>11</v>
      </c>
      <c r="G29" s="58">
        <v>9</v>
      </c>
      <c r="H29" s="77"/>
      <c r="I29" s="62"/>
      <c r="J29" s="62"/>
    </row>
    <row r="30" spans="3:10" x14ac:dyDescent="0.25">
      <c r="C30" s="76"/>
      <c r="D30" s="8" t="s">
        <v>12</v>
      </c>
      <c r="F30" s="58">
        <f>27-F29</f>
        <v>16</v>
      </c>
      <c r="G30" s="58">
        <f>19-9</f>
        <v>10</v>
      </c>
      <c r="H30" s="77"/>
      <c r="I30" s="62"/>
      <c r="J30" s="62"/>
    </row>
    <row r="31" spans="3:10" x14ac:dyDescent="0.25">
      <c r="C31" s="78"/>
      <c r="D31" s="79" t="s">
        <v>207</v>
      </c>
      <c r="E31" s="80"/>
      <c r="F31" s="83">
        <f t="shared" ref="F31:G31" si="1">SUM(F29:F30)</f>
        <v>27</v>
      </c>
      <c r="G31" s="83">
        <f t="shared" si="1"/>
        <v>19</v>
      </c>
      <c r="H31" s="81"/>
      <c r="I31" s="81"/>
      <c r="J31" s="81"/>
    </row>
    <row r="32" spans="3:10" x14ac:dyDescent="0.25">
      <c r="C32" s="85" t="s">
        <v>207</v>
      </c>
      <c r="D32" s="20" t="s">
        <v>234</v>
      </c>
      <c r="E32" s="80"/>
      <c r="F32" s="86">
        <f>SUM(F8,F11,F14,F17,F20,F23,F26,F29)-1</f>
        <v>242</v>
      </c>
      <c r="G32" s="86">
        <f>SUM(G8,G11,G14,G17,G20,G23,G26,G29)-1</f>
        <v>221</v>
      </c>
      <c r="H32" s="86">
        <f>SUM(H8,H11,H14,H17,H20,H23,H26)</f>
        <v>190</v>
      </c>
      <c r="I32" s="86">
        <f>SUM(I8,I11,I14,I17,I20,I23,I26)+1</f>
        <v>491</v>
      </c>
      <c r="J32" s="86">
        <f>SUM(J8,J11,J14,J17,J20,J23,J26)-1</f>
        <v>431</v>
      </c>
    </row>
    <row r="33" spans="3:10" ht="15.75" thickBot="1" x14ac:dyDescent="0.3">
      <c r="C33" s="87"/>
      <c r="D33" s="20" t="s">
        <v>12</v>
      </c>
      <c r="E33" s="80"/>
      <c r="F33" s="86">
        <f>SUM(F9,F12,F15,F18,F21,F24,F27,F30)+1</f>
        <v>246</v>
      </c>
      <c r="G33" s="86">
        <f>SUM(G9,G12,G15,G18,G21,G24,G27,G30)+1</f>
        <v>188</v>
      </c>
      <c r="H33" s="86">
        <f>SUM(H9,H12,H15,H18,H21,H24,H27)</f>
        <v>171</v>
      </c>
      <c r="I33" s="86">
        <f>SUM(I9,I12,I15,I18,I21,I24,I27)+1</f>
        <v>758</v>
      </c>
      <c r="J33" s="86">
        <f>SUM(J9,J12,J15,J18,J21,J24,J27)</f>
        <v>690</v>
      </c>
    </row>
    <row r="34" spans="3:10" ht="15.75" thickBot="1" x14ac:dyDescent="0.3">
      <c r="C34" s="88"/>
      <c r="D34" s="89" t="s">
        <v>207</v>
      </c>
      <c r="F34" s="27">
        <f>SUM(F32:F33)</f>
        <v>488</v>
      </c>
      <c r="G34" s="27">
        <f>SUM(G32:G33)+1</f>
        <v>410</v>
      </c>
      <c r="H34" s="27">
        <f>SUM(H32:H33)</f>
        <v>361</v>
      </c>
      <c r="I34" s="27">
        <f>SUM(I32:I33)</f>
        <v>1249</v>
      </c>
      <c r="J34" s="27">
        <f>SUM(J32:J33)</f>
        <v>1121</v>
      </c>
    </row>
    <row r="36" spans="3:10" x14ac:dyDescent="0.25">
      <c r="F36" s="58"/>
      <c r="G36" s="58"/>
      <c r="H36" s="58"/>
      <c r="I36" s="58"/>
      <c r="J36" s="58"/>
    </row>
    <row r="37" spans="3:10" x14ac:dyDescent="0.25">
      <c r="C37" s="7" t="s">
        <v>236</v>
      </c>
      <c r="D37" s="7"/>
      <c r="E37" s="8"/>
      <c r="F37" s="9"/>
      <c r="G37" s="9"/>
      <c r="H37" s="9"/>
      <c r="I37" s="26"/>
      <c r="J37" s="26"/>
    </row>
    <row r="38" spans="3:10" x14ac:dyDescent="0.25">
      <c r="F38" s="58"/>
      <c r="G38" s="58"/>
      <c r="H38" s="58"/>
      <c r="I38" s="58"/>
      <c r="J38" s="58"/>
    </row>
    <row r="39" spans="3:10" x14ac:dyDescent="0.25">
      <c r="C39" s="76" t="s">
        <v>202</v>
      </c>
      <c r="D39" s="8" t="s">
        <v>234</v>
      </c>
      <c r="F39" s="62"/>
      <c r="G39" s="62"/>
      <c r="H39" s="77"/>
      <c r="I39" s="58">
        <v>91</v>
      </c>
      <c r="J39" s="58">
        <v>70</v>
      </c>
    </row>
    <row r="40" spans="3:10" x14ac:dyDescent="0.25">
      <c r="C40" s="76"/>
      <c r="D40" s="8" t="s">
        <v>12</v>
      </c>
      <c r="F40" s="62"/>
      <c r="G40" s="62"/>
      <c r="H40" s="77"/>
      <c r="I40" s="58">
        <v>680</v>
      </c>
      <c r="J40" s="58">
        <v>652</v>
      </c>
    </row>
    <row r="41" spans="3:10" x14ac:dyDescent="0.25">
      <c r="C41" s="78"/>
      <c r="D41" s="79" t="s">
        <v>207</v>
      </c>
      <c r="E41" s="80"/>
      <c r="F41" s="81"/>
      <c r="G41" s="81"/>
      <c r="H41" s="82"/>
      <c r="I41" s="83">
        <f>SUM(I39:I40)</f>
        <v>771</v>
      </c>
      <c r="J41" s="83">
        <f>SUM(J39:J40)</f>
        <v>722</v>
      </c>
    </row>
    <row r="42" spans="3:10" x14ac:dyDescent="0.25">
      <c r="C42" s="76" t="s">
        <v>201</v>
      </c>
      <c r="D42" s="8" t="s">
        <v>234</v>
      </c>
      <c r="F42" s="62"/>
      <c r="G42" s="62"/>
      <c r="H42" s="77"/>
      <c r="I42" s="58">
        <v>16</v>
      </c>
      <c r="J42" s="58">
        <v>13</v>
      </c>
    </row>
    <row r="43" spans="3:10" x14ac:dyDescent="0.25">
      <c r="C43" s="76"/>
      <c r="D43" s="8" t="s">
        <v>12</v>
      </c>
      <c r="F43" s="62"/>
      <c r="G43" s="62"/>
      <c r="H43" s="77"/>
      <c r="I43" s="58">
        <v>27</v>
      </c>
      <c r="J43" s="58">
        <v>23</v>
      </c>
    </row>
    <row r="44" spans="3:10" x14ac:dyDescent="0.25">
      <c r="C44" s="78"/>
      <c r="D44" s="79" t="s">
        <v>207</v>
      </c>
      <c r="E44" s="80"/>
      <c r="F44" s="81"/>
      <c r="G44" s="81"/>
      <c r="H44" s="82"/>
      <c r="I44" s="83">
        <f>SUM(I42:I43)</f>
        <v>43</v>
      </c>
      <c r="J44" s="83">
        <f>SUM(J42:J43)</f>
        <v>36</v>
      </c>
    </row>
    <row r="45" spans="3:10" x14ac:dyDescent="0.25">
      <c r="C45" s="76" t="s">
        <v>203</v>
      </c>
      <c r="D45" s="8" t="s">
        <v>234</v>
      </c>
      <c r="F45" s="62"/>
      <c r="G45" s="62"/>
      <c r="H45" s="77"/>
      <c r="I45" s="58">
        <v>386</v>
      </c>
      <c r="J45" s="58">
        <v>350</v>
      </c>
    </row>
    <row r="46" spans="3:10" x14ac:dyDescent="0.25">
      <c r="C46" s="76"/>
      <c r="D46" s="8" t="s">
        <v>12</v>
      </c>
      <c r="F46" s="62"/>
      <c r="G46" s="62"/>
      <c r="H46" s="77"/>
      <c r="I46" s="58">
        <v>18</v>
      </c>
      <c r="J46" s="58">
        <v>25</v>
      </c>
    </row>
    <row r="47" spans="3:10" x14ac:dyDescent="0.25">
      <c r="C47" s="78"/>
      <c r="D47" s="79" t="s">
        <v>207</v>
      </c>
      <c r="E47" s="80"/>
      <c r="F47" s="81"/>
      <c r="G47" s="81"/>
      <c r="H47" s="82"/>
      <c r="I47" s="83">
        <f>SUM(I45:I46)</f>
        <v>404</v>
      </c>
      <c r="J47" s="83">
        <f>SUM(J45:J46)</f>
        <v>375</v>
      </c>
    </row>
    <row r="48" spans="3:10" x14ac:dyDescent="0.25">
      <c r="C48" s="76" t="s">
        <v>205</v>
      </c>
      <c r="D48" s="8" t="s">
        <v>234</v>
      </c>
      <c r="F48" s="62"/>
      <c r="G48" s="62"/>
      <c r="H48" s="77"/>
      <c r="I48" s="58">
        <v>5</v>
      </c>
      <c r="J48" s="58">
        <v>4</v>
      </c>
    </row>
    <row r="49" spans="3:10" x14ac:dyDescent="0.25">
      <c r="C49" s="76"/>
      <c r="D49" s="8" t="s">
        <v>12</v>
      </c>
      <c r="F49" s="62"/>
      <c r="G49" s="62"/>
      <c r="H49" s="77"/>
      <c r="I49" s="58">
        <v>25</v>
      </c>
      <c r="J49" s="58">
        <v>33</v>
      </c>
    </row>
    <row r="50" spans="3:10" x14ac:dyDescent="0.25">
      <c r="C50" s="78"/>
      <c r="D50" s="79" t="s">
        <v>207</v>
      </c>
      <c r="E50" s="80"/>
      <c r="F50" s="81"/>
      <c r="G50" s="81"/>
      <c r="H50" s="82"/>
      <c r="I50" s="83">
        <f>SUM(I48:I49)</f>
        <v>30</v>
      </c>
      <c r="J50" s="83">
        <f>SUM(J48:J49)</f>
        <v>37</v>
      </c>
    </row>
    <row r="51" spans="3:10" x14ac:dyDescent="0.25">
      <c r="C51" s="76" t="s">
        <v>199</v>
      </c>
      <c r="D51" s="8" t="s">
        <v>234</v>
      </c>
      <c r="F51" s="62"/>
      <c r="G51" s="62"/>
      <c r="H51" s="77"/>
      <c r="I51" s="58">
        <v>150</v>
      </c>
      <c r="J51" s="58">
        <v>150</v>
      </c>
    </row>
    <row r="52" spans="3:10" x14ac:dyDescent="0.25">
      <c r="C52" s="76"/>
      <c r="D52" s="8" t="s">
        <v>12</v>
      </c>
      <c r="F52" s="62"/>
      <c r="G52" s="62"/>
      <c r="H52" s="77"/>
      <c r="I52" s="58">
        <v>158</v>
      </c>
      <c r="J52" s="58">
        <v>150</v>
      </c>
    </row>
    <row r="53" spans="3:10" x14ac:dyDescent="0.25">
      <c r="C53" s="78"/>
      <c r="D53" s="79" t="s">
        <v>207</v>
      </c>
      <c r="E53" s="80"/>
      <c r="F53" s="81"/>
      <c r="G53" s="81"/>
      <c r="H53" s="82"/>
      <c r="I53" s="83">
        <f>SUM(I51:I52)</f>
        <v>308</v>
      </c>
      <c r="J53" s="83">
        <f>SUM(J51:J52)</f>
        <v>300</v>
      </c>
    </row>
    <row r="54" spans="3:10" x14ac:dyDescent="0.25">
      <c r="C54" s="76" t="s">
        <v>206</v>
      </c>
      <c r="D54" s="8" t="s">
        <v>234</v>
      </c>
      <c r="F54" s="62"/>
      <c r="G54" s="62"/>
      <c r="H54" s="77"/>
      <c r="I54" s="58">
        <v>44</v>
      </c>
      <c r="J54" s="58">
        <v>40</v>
      </c>
    </row>
    <row r="55" spans="3:10" x14ac:dyDescent="0.25">
      <c r="C55" s="76"/>
      <c r="D55" s="8" t="s">
        <v>12</v>
      </c>
      <c r="F55" s="62"/>
      <c r="G55" s="62"/>
      <c r="H55" s="77"/>
      <c r="I55" s="58">
        <v>167</v>
      </c>
      <c r="J55" s="58">
        <v>228</v>
      </c>
    </row>
    <row r="56" spans="3:10" x14ac:dyDescent="0.25">
      <c r="C56" s="78"/>
      <c r="D56" s="79" t="s">
        <v>207</v>
      </c>
      <c r="E56" s="80"/>
      <c r="F56" s="81"/>
      <c r="G56" s="81"/>
      <c r="H56" s="82"/>
      <c r="I56" s="83">
        <f>SUM(I54:I55)</f>
        <v>211</v>
      </c>
      <c r="J56" s="83">
        <f>SUM(J54:J55)</f>
        <v>268</v>
      </c>
    </row>
    <row r="57" spans="3:10" x14ac:dyDescent="0.25">
      <c r="C57" s="76" t="s">
        <v>200</v>
      </c>
      <c r="D57" s="8" t="s">
        <v>234</v>
      </c>
      <c r="F57" s="58">
        <v>220</v>
      </c>
      <c r="G57" s="58">
        <v>142</v>
      </c>
      <c r="H57" s="1">
        <v>145</v>
      </c>
      <c r="I57" s="58">
        <v>91</v>
      </c>
      <c r="J57" s="58">
        <v>63</v>
      </c>
    </row>
    <row r="58" spans="3:10" x14ac:dyDescent="0.25">
      <c r="C58" s="76"/>
      <c r="D58" s="8" t="s">
        <v>12</v>
      </c>
      <c r="F58" s="58">
        <f>309-F57</f>
        <v>89</v>
      </c>
      <c r="G58" s="58">
        <f>204-G57</f>
        <v>62</v>
      </c>
      <c r="H58" s="1">
        <f>202-H57</f>
        <v>57</v>
      </c>
      <c r="I58" s="58">
        <v>52</v>
      </c>
      <c r="J58" s="58">
        <v>39</v>
      </c>
    </row>
    <row r="59" spans="3:10" x14ac:dyDescent="0.25">
      <c r="C59" s="78"/>
      <c r="D59" s="79" t="s">
        <v>207</v>
      </c>
      <c r="E59" s="80"/>
      <c r="F59" s="83">
        <f>SUM(F57:F58)</f>
        <v>309</v>
      </c>
      <c r="G59" s="83">
        <f>SUM(G57:G58)</f>
        <v>204</v>
      </c>
      <c r="H59" s="83">
        <f>SUM(H57:H58)</f>
        <v>202</v>
      </c>
      <c r="I59" s="83">
        <f>SUM(I57:I58)</f>
        <v>143</v>
      </c>
      <c r="J59" s="83">
        <f>SUM(J57:J58)</f>
        <v>102</v>
      </c>
    </row>
    <row r="60" spans="3:10" x14ac:dyDescent="0.25">
      <c r="C60" s="84" t="s">
        <v>235</v>
      </c>
      <c r="D60" s="8" t="s">
        <v>234</v>
      </c>
      <c r="F60" s="58">
        <v>116</v>
      </c>
      <c r="G60" s="58">
        <v>137</v>
      </c>
      <c r="H60" s="1">
        <v>162</v>
      </c>
      <c r="I60" s="62"/>
      <c r="J60" s="62"/>
    </row>
    <row r="61" spans="3:10" x14ac:dyDescent="0.25">
      <c r="C61" s="76"/>
      <c r="D61" s="8" t="s">
        <v>12</v>
      </c>
      <c r="F61" s="58">
        <f>151-116</f>
        <v>35</v>
      </c>
      <c r="G61" s="58">
        <f>250-G60</f>
        <v>113</v>
      </c>
      <c r="H61" s="1">
        <f>316-H60</f>
        <v>154</v>
      </c>
      <c r="I61" s="62"/>
      <c r="J61" s="62"/>
    </row>
    <row r="62" spans="3:10" x14ac:dyDescent="0.25">
      <c r="C62" s="78"/>
      <c r="D62" s="79" t="s">
        <v>207</v>
      </c>
      <c r="E62" s="80"/>
      <c r="F62" s="83">
        <f>SUM(F60:F61)</f>
        <v>151</v>
      </c>
      <c r="G62" s="83">
        <f>SUM(G60:G61)</f>
        <v>250</v>
      </c>
      <c r="H62" s="83">
        <f>SUM(H60:H61)</f>
        <v>316</v>
      </c>
      <c r="I62" s="81"/>
      <c r="J62" s="81"/>
    </row>
    <row r="63" spans="3:10" x14ac:dyDescent="0.25">
      <c r="C63" s="85" t="s">
        <v>207</v>
      </c>
      <c r="D63" s="20" t="s">
        <v>234</v>
      </c>
      <c r="E63" s="80"/>
      <c r="F63" s="86">
        <f>SUM(F39,F42,F45,F48,F51,F54,F57,F60)-1</f>
        <v>335</v>
      </c>
      <c r="G63" s="86">
        <f>SUM(G39,G42,G45,G48,G51,G54,G57,G60)-1</f>
        <v>278</v>
      </c>
      <c r="H63" s="86">
        <f>SUM(H39,H42,H45,H48,H51,H54,H57,H60)-1</f>
        <v>306</v>
      </c>
      <c r="I63" s="86">
        <f>SUM(I39,I42,I45,I48,I51,I54,I57)</f>
        <v>783</v>
      </c>
      <c r="J63" s="86">
        <f>SUM(J39,J42,J45,J48,J51,J54,J57)</f>
        <v>690</v>
      </c>
    </row>
    <row r="64" spans="3:10" ht="15.75" thickBot="1" x14ac:dyDescent="0.3">
      <c r="C64" s="87"/>
      <c r="D64" s="20" t="s">
        <v>12</v>
      </c>
      <c r="E64" s="80"/>
      <c r="F64" s="86">
        <f>SUM(F40,F43,F46,F49,F52,F55,F58,F61)+1</f>
        <v>125</v>
      </c>
      <c r="G64" s="86">
        <f>SUM(G40,G43,G46,G49,G52,G55,G58,G61)+1</f>
        <v>176</v>
      </c>
      <c r="H64" s="86">
        <f>SUM(H40,H43,H46,H49,H52,H55,H58,H61)+1</f>
        <v>212</v>
      </c>
      <c r="I64" s="86">
        <f>SUM(I40,I43,I46,I49,I52,I55,I58)</f>
        <v>1127</v>
      </c>
      <c r="J64" s="86">
        <f>SUM(J40,J43,J46,J49,J52,J55,J58)-1</f>
        <v>1149</v>
      </c>
    </row>
    <row r="65" spans="3:10" ht="15.75" thickBot="1" x14ac:dyDescent="0.3">
      <c r="C65" s="88"/>
      <c r="D65" s="89" t="s">
        <v>207</v>
      </c>
      <c r="F65" s="27">
        <f>SUM(F63:F64)</f>
        <v>460</v>
      </c>
      <c r="G65" s="27">
        <f>SUM(G63:G64)+1</f>
        <v>455</v>
      </c>
      <c r="H65" s="27">
        <f>SUM(H63:H64)+1</f>
        <v>519</v>
      </c>
      <c r="I65" s="27">
        <f>SUM(I63:I64)</f>
        <v>1910</v>
      </c>
      <c r="J65" s="27">
        <f>SUM(J63:J64)</f>
        <v>1839</v>
      </c>
    </row>
    <row r="68" spans="3:10" x14ac:dyDescent="0.25">
      <c r="C68" s="1" t="s">
        <v>237</v>
      </c>
    </row>
  </sheetData>
  <mergeCells count="19">
    <mergeCell ref="C63:C65"/>
    <mergeCell ref="C45:C47"/>
    <mergeCell ref="C48:C50"/>
    <mergeCell ref="C51:C53"/>
    <mergeCell ref="C54:C56"/>
    <mergeCell ref="C57:C59"/>
    <mergeCell ref="C60:C62"/>
    <mergeCell ref="C23:C25"/>
    <mergeCell ref="C26:C28"/>
    <mergeCell ref="C29:C31"/>
    <mergeCell ref="C32:C34"/>
    <mergeCell ref="C39:C41"/>
    <mergeCell ref="C42:C44"/>
    <mergeCell ref="C4:D4"/>
    <mergeCell ref="C8:C10"/>
    <mergeCell ref="C11:C13"/>
    <mergeCell ref="C14:C16"/>
    <mergeCell ref="C17:C19"/>
    <mergeCell ref="C20:C22"/>
  </mergeCells>
  <pageMargins left="0.7" right="0.7" top="0.75" bottom="0.75" header="0.3" footer="0.3"/>
  <ignoredErrors>
    <ignoredError sqref="I33"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0A7E3-35EE-44D2-A232-E9FF7B5D5266}">
  <dimension ref="B3:K30"/>
  <sheetViews>
    <sheetView showGridLines="0" workbookViewId="0">
      <selection activeCell="N26" sqref="N26"/>
    </sheetView>
  </sheetViews>
  <sheetFormatPr defaultRowHeight="15" x14ac:dyDescent="0.25"/>
  <cols>
    <col min="2" max="2" width="28.85546875" customWidth="1"/>
    <col min="3" max="3" width="3.42578125" customWidth="1"/>
    <col min="4" max="6" width="13.140625" customWidth="1"/>
    <col min="7" max="7" width="13" customWidth="1"/>
    <col min="8" max="8" width="13.140625" customWidth="1"/>
    <col min="9" max="9" width="13" customWidth="1"/>
    <col min="10" max="10" width="9.5703125" bestFit="1" customWidth="1"/>
  </cols>
  <sheetData>
    <row r="3" spans="2:11" x14ac:dyDescent="0.25">
      <c r="B3" s="90" t="s">
        <v>238</v>
      </c>
      <c r="C3" s="91"/>
      <c r="D3" s="92">
        <v>2021</v>
      </c>
      <c r="E3" s="92">
        <v>2022</v>
      </c>
      <c r="F3" s="92">
        <v>2023</v>
      </c>
      <c r="G3" s="92" t="s">
        <v>1</v>
      </c>
      <c r="H3" s="92">
        <v>2024</v>
      </c>
      <c r="I3" s="92" t="s">
        <v>2</v>
      </c>
      <c r="J3" s="92">
        <v>2025</v>
      </c>
      <c r="K3" s="92" t="s">
        <v>197</v>
      </c>
    </row>
    <row r="4" spans="2:11" x14ac:dyDescent="0.25">
      <c r="D4" s="93"/>
      <c r="E4" s="93"/>
      <c r="F4" s="93"/>
      <c r="G4" s="93"/>
      <c r="H4" s="93"/>
      <c r="I4" s="93"/>
    </row>
    <row r="5" spans="2:11" x14ac:dyDescent="0.25">
      <c r="D5" s="93"/>
      <c r="E5" s="93"/>
      <c r="F5" s="93"/>
      <c r="G5" s="93"/>
      <c r="H5" s="93"/>
      <c r="I5" s="93"/>
    </row>
    <row r="6" spans="2:11" x14ac:dyDescent="0.25">
      <c r="B6" s="94" t="s">
        <v>239</v>
      </c>
      <c r="C6" s="91"/>
      <c r="D6" s="95"/>
      <c r="E6" s="95"/>
      <c r="F6" s="95"/>
      <c r="G6" s="95"/>
      <c r="H6" s="96"/>
      <c r="I6" s="96"/>
      <c r="J6" s="96"/>
      <c r="K6" s="96"/>
    </row>
    <row r="7" spans="2:11" x14ac:dyDescent="0.25">
      <c r="D7" s="93"/>
      <c r="E7" s="93"/>
      <c r="F7" s="93"/>
      <c r="G7" s="93"/>
      <c r="H7" s="93"/>
      <c r="I7" s="93"/>
      <c r="J7" s="93"/>
    </row>
    <row r="8" spans="2:11" x14ac:dyDescent="0.25">
      <c r="B8" s="97" t="s">
        <v>240</v>
      </c>
      <c r="C8" s="98"/>
      <c r="D8" s="99">
        <v>71</v>
      </c>
      <c r="E8" s="99">
        <v>101</v>
      </c>
      <c r="F8" s="99">
        <v>83</v>
      </c>
      <c r="G8" s="99">
        <v>84</v>
      </c>
      <c r="H8" s="100">
        <v>81</v>
      </c>
      <c r="I8" s="100">
        <v>71.900000000000006</v>
      </c>
      <c r="J8" s="100">
        <v>69</v>
      </c>
      <c r="K8" s="100">
        <v>92</v>
      </c>
    </row>
    <row r="9" spans="2:11" x14ac:dyDescent="0.25">
      <c r="B9" s="91" t="s">
        <v>241</v>
      </c>
      <c r="D9" s="101"/>
      <c r="E9" s="101"/>
      <c r="F9" s="102">
        <v>78</v>
      </c>
      <c r="G9" s="102">
        <v>80</v>
      </c>
      <c r="H9" s="93">
        <v>74</v>
      </c>
      <c r="I9" s="93">
        <v>66</v>
      </c>
      <c r="J9" s="93">
        <v>63</v>
      </c>
      <c r="K9" s="103">
        <v>90.3</v>
      </c>
    </row>
    <row r="10" spans="2:11" x14ac:dyDescent="0.25">
      <c r="B10" s="91" t="s">
        <v>242</v>
      </c>
      <c r="D10" s="101"/>
      <c r="E10" s="101"/>
      <c r="F10" s="102">
        <v>75</v>
      </c>
      <c r="G10" s="102">
        <v>80</v>
      </c>
      <c r="H10" s="93">
        <v>75</v>
      </c>
      <c r="I10" s="93">
        <v>67</v>
      </c>
      <c r="J10" s="93">
        <v>65</v>
      </c>
      <c r="K10" s="93">
        <v>83.9</v>
      </c>
    </row>
    <row r="11" spans="2:11" x14ac:dyDescent="0.25">
      <c r="B11" s="91"/>
      <c r="D11" s="102"/>
      <c r="E11" s="102"/>
      <c r="F11" s="102"/>
      <c r="G11" s="102"/>
      <c r="H11" s="93"/>
      <c r="I11" s="93"/>
      <c r="J11" s="93"/>
    </row>
    <row r="12" spans="2:11" x14ac:dyDescent="0.25">
      <c r="B12" s="94" t="s">
        <v>243</v>
      </c>
      <c r="D12" s="95"/>
      <c r="E12" s="95"/>
      <c r="F12" s="95"/>
      <c r="G12" s="95"/>
      <c r="H12" s="96"/>
      <c r="I12" s="96"/>
      <c r="J12" s="96"/>
      <c r="K12" s="96"/>
    </row>
    <row r="13" spans="2:11" x14ac:dyDescent="0.25">
      <c r="B13" s="91"/>
      <c r="D13" s="102"/>
      <c r="E13" s="102"/>
      <c r="F13" s="102"/>
      <c r="G13" s="102"/>
      <c r="H13" s="93"/>
      <c r="I13" s="93"/>
      <c r="J13" s="93"/>
    </row>
    <row r="14" spans="2:11" x14ac:dyDescent="0.25">
      <c r="B14" s="91" t="s">
        <v>244</v>
      </c>
      <c r="D14" s="101"/>
      <c r="E14" s="101"/>
      <c r="F14" s="143"/>
      <c r="G14" s="144">
        <v>47</v>
      </c>
      <c r="H14" s="102">
        <v>46</v>
      </c>
      <c r="I14" s="93">
        <v>49</v>
      </c>
      <c r="J14" s="93">
        <v>46</v>
      </c>
      <c r="K14">
        <v>49</v>
      </c>
    </row>
    <row r="15" spans="2:11" x14ac:dyDescent="0.25">
      <c r="B15" s="91"/>
      <c r="D15" s="102"/>
      <c r="E15" s="102"/>
      <c r="F15" s="102"/>
      <c r="G15" s="102"/>
      <c r="H15" s="93"/>
      <c r="I15" s="93"/>
      <c r="J15" s="93"/>
    </row>
    <row r="16" spans="2:11" x14ac:dyDescent="0.25">
      <c r="B16" s="94" t="s">
        <v>245</v>
      </c>
      <c r="D16" s="95"/>
      <c r="E16" s="95"/>
      <c r="F16" s="95"/>
      <c r="G16" s="95"/>
      <c r="H16" s="96"/>
      <c r="I16" s="96"/>
      <c r="J16" s="96"/>
      <c r="K16" s="96"/>
    </row>
    <row r="17" spans="2:11" x14ac:dyDescent="0.25">
      <c r="B17" s="104"/>
      <c r="D17" s="105"/>
      <c r="E17" s="105"/>
      <c r="F17" s="105"/>
      <c r="G17" s="105"/>
      <c r="H17" s="106"/>
      <c r="I17" s="106"/>
      <c r="J17" s="106"/>
      <c r="K17" s="106"/>
    </row>
    <row r="18" spans="2:11" x14ac:dyDescent="0.25">
      <c r="B18" s="91" t="s">
        <v>241</v>
      </c>
      <c r="D18" s="101"/>
      <c r="E18" s="101"/>
      <c r="F18" s="102">
        <v>78</v>
      </c>
      <c r="G18" s="102">
        <v>80</v>
      </c>
      <c r="H18" s="93">
        <v>74</v>
      </c>
      <c r="I18" s="93">
        <v>66</v>
      </c>
      <c r="J18" s="93">
        <v>63</v>
      </c>
      <c r="K18" s="93">
        <v>84.2</v>
      </c>
    </row>
    <row r="19" spans="2:11" x14ac:dyDescent="0.25">
      <c r="B19" s="91" t="s">
        <v>242</v>
      </c>
      <c r="D19" s="101"/>
      <c r="E19" s="101"/>
      <c r="F19" s="102">
        <v>75</v>
      </c>
      <c r="G19" s="102">
        <v>80</v>
      </c>
      <c r="H19" s="93">
        <v>75</v>
      </c>
      <c r="I19" s="93">
        <v>67</v>
      </c>
      <c r="J19" s="93">
        <v>65</v>
      </c>
      <c r="K19" s="93">
        <v>78.7</v>
      </c>
    </row>
    <row r="20" spans="2:11" x14ac:dyDescent="0.25">
      <c r="D20" s="107"/>
      <c r="E20" s="107"/>
      <c r="F20" s="107"/>
    </row>
    <row r="21" spans="2:11" x14ac:dyDescent="0.25">
      <c r="B21" s="94" t="s">
        <v>246</v>
      </c>
      <c r="C21" s="91"/>
      <c r="D21" s="95"/>
      <c r="E21" s="95"/>
      <c r="F21" s="95"/>
      <c r="G21" s="95"/>
      <c r="H21" s="96"/>
      <c r="I21" s="96"/>
      <c r="J21" s="96"/>
      <c r="K21" s="96"/>
    </row>
    <row r="22" spans="2:11" x14ac:dyDescent="0.25">
      <c r="D22" s="93"/>
      <c r="E22" s="93"/>
      <c r="F22" s="93"/>
      <c r="G22" s="93"/>
      <c r="H22" s="93"/>
      <c r="I22" s="93"/>
      <c r="J22" s="93"/>
    </row>
    <row r="23" spans="2:11" x14ac:dyDescent="0.25">
      <c r="B23" s="97" t="s">
        <v>247</v>
      </c>
      <c r="C23" s="98"/>
      <c r="D23" s="108">
        <v>16.2</v>
      </c>
      <c r="E23" s="108">
        <v>25.4</v>
      </c>
      <c r="F23" s="108">
        <v>12.8</v>
      </c>
      <c r="G23" s="108">
        <v>9.5</v>
      </c>
      <c r="H23" s="109">
        <v>11.1</v>
      </c>
      <c r="I23" s="109">
        <v>13.4</v>
      </c>
      <c r="J23" s="109">
        <v>11.6</v>
      </c>
      <c r="K23" s="109">
        <v>14.3</v>
      </c>
    </row>
    <row r="24" spans="2:11" x14ac:dyDescent="0.25">
      <c r="B24" s="97" t="s">
        <v>248</v>
      </c>
      <c r="C24" s="98"/>
      <c r="D24" s="108">
        <v>16.5</v>
      </c>
      <c r="E24" s="108">
        <v>38.700000000000003</v>
      </c>
      <c r="F24" s="108">
        <v>13.4</v>
      </c>
      <c r="G24" s="108">
        <v>9.6</v>
      </c>
      <c r="H24" s="109">
        <v>11.3</v>
      </c>
      <c r="I24" s="109">
        <v>13.6</v>
      </c>
      <c r="J24" s="109">
        <v>11.9</v>
      </c>
      <c r="K24" s="109">
        <v>14.7</v>
      </c>
    </row>
    <row r="25" spans="2:11" x14ac:dyDescent="0.25">
      <c r="B25" s="91" t="s">
        <v>241</v>
      </c>
      <c r="D25" s="110"/>
      <c r="E25" s="111">
        <v>23.5</v>
      </c>
      <c r="F25" s="111">
        <v>11.5</v>
      </c>
      <c r="G25" s="111">
        <v>8.6999999999999993</v>
      </c>
      <c r="H25" s="112">
        <v>11.6</v>
      </c>
      <c r="I25" s="112">
        <v>14</v>
      </c>
      <c r="J25" s="112">
        <v>13.5</v>
      </c>
      <c r="K25" s="112">
        <v>15</v>
      </c>
    </row>
    <row r="26" spans="2:11" x14ac:dyDescent="0.25">
      <c r="B26" s="91" t="s">
        <v>242</v>
      </c>
      <c r="D26" s="111">
        <v>7.7</v>
      </c>
      <c r="E26" s="111">
        <v>11</v>
      </c>
      <c r="F26" s="111">
        <v>7</v>
      </c>
      <c r="G26" s="111">
        <v>8</v>
      </c>
      <c r="H26" s="112">
        <v>11.4</v>
      </c>
      <c r="I26" s="112">
        <v>13.4</v>
      </c>
      <c r="J26" s="112">
        <v>13.2</v>
      </c>
      <c r="K26" s="112">
        <v>14.4</v>
      </c>
    </row>
    <row r="28" spans="2:11" x14ac:dyDescent="0.25">
      <c r="B28" s="94" t="s">
        <v>249</v>
      </c>
      <c r="C28" s="91"/>
      <c r="D28" s="95"/>
      <c r="E28" s="95"/>
      <c r="F28" s="95"/>
      <c r="G28" s="95"/>
      <c r="H28" s="96"/>
      <c r="I28" s="96"/>
      <c r="J28" s="96"/>
      <c r="K28" s="96"/>
    </row>
    <row r="29" spans="2:11" x14ac:dyDescent="0.25">
      <c r="D29" s="93"/>
      <c r="E29" s="93"/>
      <c r="F29" s="93"/>
      <c r="G29" s="93"/>
      <c r="H29" s="93"/>
      <c r="I29" s="93"/>
      <c r="J29" s="93"/>
    </row>
    <row r="30" spans="2:11" x14ac:dyDescent="0.25">
      <c r="B30" s="91" t="s">
        <v>250</v>
      </c>
      <c r="C30" s="113"/>
      <c r="D30" s="110"/>
      <c r="E30" s="110"/>
      <c r="F30" s="111">
        <v>13</v>
      </c>
      <c r="G30" s="111">
        <v>13.4</v>
      </c>
      <c r="H30" s="112">
        <v>4.2</v>
      </c>
      <c r="I30" s="112">
        <v>3.5</v>
      </c>
      <c r="J30" s="112">
        <v>3.6</v>
      </c>
      <c r="K30" s="112">
        <v>3.6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32C38-22BB-494D-AFFE-9A9913182DCF}">
  <dimension ref="A2:L94"/>
  <sheetViews>
    <sheetView showGridLines="0" topLeftCell="A63" workbookViewId="0">
      <selection activeCell="O26" sqref="O26"/>
    </sheetView>
  </sheetViews>
  <sheetFormatPr defaultRowHeight="15" x14ac:dyDescent="0.25"/>
  <cols>
    <col min="1" max="2" width="9.140625" style="1"/>
    <col min="3" max="3" width="27" style="1" bestFit="1" customWidth="1"/>
    <col min="4" max="4" width="5.5703125" style="1" customWidth="1"/>
    <col min="5" max="5" width="14.42578125" style="1" customWidth="1"/>
    <col min="6" max="6" width="12.28515625" style="1" bestFit="1" customWidth="1"/>
    <col min="7" max="7" width="9.140625" style="1"/>
    <col min="8" max="8" width="13.140625" style="1" bestFit="1" customWidth="1"/>
    <col min="9" max="9" width="9.140625" style="1"/>
    <col min="10" max="10" width="13.140625" style="1" bestFit="1" customWidth="1"/>
    <col min="11" max="11" width="9.140625" style="1"/>
    <col min="12" max="12" width="13.140625" style="1" bestFit="1" customWidth="1"/>
  </cols>
  <sheetData>
    <row r="2" spans="3:12" x14ac:dyDescent="0.25">
      <c r="C2" s="1" t="s">
        <v>251</v>
      </c>
      <c r="E2" s="114">
        <v>46203</v>
      </c>
    </row>
    <row r="3" spans="3:12" x14ac:dyDescent="0.25">
      <c r="C3" s="1" t="s">
        <v>252</v>
      </c>
      <c r="E3" s="114">
        <v>46204</v>
      </c>
    </row>
    <row r="4" spans="3:12" x14ac:dyDescent="0.25">
      <c r="C4" s="1" t="s">
        <v>253</v>
      </c>
      <c r="E4" s="115">
        <v>1.3260000000000001</v>
      </c>
    </row>
    <row r="5" spans="3:12" x14ac:dyDescent="0.25">
      <c r="C5" s="1" t="s">
        <v>254</v>
      </c>
      <c r="E5" s="115">
        <v>1.1453</v>
      </c>
    </row>
    <row r="8" spans="3:12" x14ac:dyDescent="0.25">
      <c r="E8" s="116" t="s">
        <v>255</v>
      </c>
    </row>
    <row r="10" spans="3:12" x14ac:dyDescent="0.25">
      <c r="E10" s="117" t="s">
        <v>256</v>
      </c>
      <c r="F10" s="117"/>
      <c r="G10" s="117">
        <v>2026</v>
      </c>
      <c r="H10" s="117"/>
      <c r="I10" s="117">
        <v>2027</v>
      </c>
      <c r="J10" s="117"/>
      <c r="K10" s="117">
        <v>2028</v>
      </c>
      <c r="L10" s="117"/>
    </row>
    <row r="11" spans="3:12" ht="15.75" thickBot="1" x14ac:dyDescent="0.3">
      <c r="C11" s="118"/>
      <c r="D11" s="118"/>
      <c r="E11" s="118"/>
      <c r="F11" s="118"/>
      <c r="G11" s="118"/>
      <c r="H11" s="118"/>
      <c r="I11" s="118"/>
      <c r="J11" s="118"/>
      <c r="K11" s="118"/>
      <c r="L11" s="118"/>
    </row>
    <row r="12" spans="3:12" x14ac:dyDescent="0.25">
      <c r="C12" s="119" t="s">
        <v>257</v>
      </c>
      <c r="D12" s="119"/>
      <c r="E12" s="120">
        <v>73</v>
      </c>
      <c r="F12" s="120"/>
      <c r="G12" s="120">
        <v>83</v>
      </c>
      <c r="H12" s="120"/>
      <c r="I12" s="120">
        <v>71</v>
      </c>
      <c r="J12" s="120"/>
      <c r="K12" s="120">
        <v>70</v>
      </c>
      <c r="L12" s="120"/>
    </row>
    <row r="13" spans="3:12" ht="15.75" thickBot="1" x14ac:dyDescent="0.3">
      <c r="C13" s="118" t="s">
        <v>258</v>
      </c>
      <c r="D13" s="118"/>
      <c r="E13" s="121">
        <v>15.1</v>
      </c>
      <c r="F13" s="121"/>
      <c r="G13" s="121">
        <v>15.1</v>
      </c>
      <c r="H13" s="121"/>
      <c r="I13" s="121">
        <v>12.1</v>
      </c>
      <c r="J13" s="121"/>
      <c r="K13" s="121">
        <v>9.5</v>
      </c>
      <c r="L13" s="121"/>
    </row>
    <row r="16" spans="3:12" x14ac:dyDescent="0.25">
      <c r="E16" s="116" t="s">
        <v>259</v>
      </c>
    </row>
    <row r="18" spans="3:12" x14ac:dyDescent="0.25">
      <c r="C18" s="119"/>
      <c r="D18" s="119"/>
      <c r="E18" s="117" t="s">
        <v>256</v>
      </c>
      <c r="F18" s="117"/>
      <c r="G18" s="117">
        <v>2026</v>
      </c>
      <c r="H18" s="117"/>
      <c r="I18" s="117">
        <v>2027</v>
      </c>
      <c r="J18" s="117"/>
      <c r="K18" s="117">
        <v>2028</v>
      </c>
      <c r="L18" s="117"/>
    </row>
    <row r="19" spans="3:12" x14ac:dyDescent="0.25">
      <c r="C19" s="119"/>
      <c r="D19" s="122"/>
      <c r="E19" s="122"/>
      <c r="F19" s="122"/>
      <c r="G19" s="122"/>
      <c r="H19" s="123"/>
      <c r="I19" s="123"/>
      <c r="J19" s="123"/>
      <c r="K19" s="123"/>
      <c r="L19" s="123"/>
    </row>
    <row r="20" spans="3:12" x14ac:dyDescent="0.25">
      <c r="C20" s="124" t="s">
        <v>216</v>
      </c>
      <c r="D20" s="124"/>
      <c r="E20" s="125" t="s">
        <v>260</v>
      </c>
      <c r="F20" s="125" t="s">
        <v>261</v>
      </c>
      <c r="G20" s="125" t="s">
        <v>260</v>
      </c>
      <c r="H20" s="125" t="s">
        <v>261</v>
      </c>
      <c r="I20" s="125" t="s">
        <v>260</v>
      </c>
      <c r="J20" s="125" t="s">
        <v>261</v>
      </c>
      <c r="K20" s="125" t="s">
        <v>260</v>
      </c>
      <c r="L20" s="125" t="s">
        <v>261</v>
      </c>
    </row>
    <row r="21" spans="3:12" x14ac:dyDescent="0.25">
      <c r="C21" s="119"/>
      <c r="D21" s="119"/>
      <c r="E21" s="126" t="s">
        <v>262</v>
      </c>
      <c r="F21" s="126" t="s">
        <v>263</v>
      </c>
      <c r="G21" s="126" t="s">
        <v>262</v>
      </c>
      <c r="H21" s="126" t="s">
        <v>263</v>
      </c>
      <c r="I21" s="126" t="s">
        <v>262</v>
      </c>
      <c r="J21" s="126" t="s">
        <v>263</v>
      </c>
      <c r="K21" s="126" t="s">
        <v>262</v>
      </c>
      <c r="L21" s="126" t="s">
        <v>263</v>
      </c>
    </row>
    <row r="22" spans="3:12" ht="15.75" thickBot="1" x14ac:dyDescent="0.3">
      <c r="C22" s="127" t="s">
        <v>12</v>
      </c>
      <c r="D22" s="118"/>
      <c r="E22" s="118"/>
      <c r="F22" s="118"/>
      <c r="G22" s="118"/>
      <c r="H22" s="118"/>
      <c r="I22" s="118"/>
      <c r="J22" s="118"/>
      <c r="K22" s="118"/>
      <c r="L22" s="118"/>
    </row>
    <row r="23" spans="3:12" x14ac:dyDescent="0.25">
      <c r="C23" s="128" t="s">
        <v>264</v>
      </c>
      <c r="D23" s="129"/>
      <c r="E23" s="129">
        <v>59</v>
      </c>
      <c r="F23" s="129">
        <v>11.2</v>
      </c>
      <c r="G23" s="129">
        <v>59</v>
      </c>
      <c r="H23" s="129">
        <v>11.6</v>
      </c>
      <c r="I23" s="129">
        <v>20</v>
      </c>
      <c r="J23" s="129">
        <v>10.4</v>
      </c>
      <c r="K23" s="129">
        <v>7</v>
      </c>
      <c r="L23" s="129">
        <v>8.6999999999999993</v>
      </c>
    </row>
    <row r="24" spans="3:12" ht="15.75" thickBot="1" x14ac:dyDescent="0.3">
      <c r="C24" s="128" t="s">
        <v>265</v>
      </c>
      <c r="D24" s="129"/>
      <c r="E24" s="129">
        <v>28</v>
      </c>
      <c r="F24" s="129" t="s">
        <v>266</v>
      </c>
      <c r="G24" s="129">
        <v>26</v>
      </c>
      <c r="H24" s="129" t="s">
        <v>267</v>
      </c>
      <c r="I24" s="129">
        <v>28</v>
      </c>
      <c r="J24" s="129" t="s">
        <v>268</v>
      </c>
      <c r="K24" s="129">
        <v>6</v>
      </c>
      <c r="L24" s="129" t="s">
        <v>269</v>
      </c>
    </row>
    <row r="25" spans="3:12" x14ac:dyDescent="0.25">
      <c r="C25" s="130" t="s">
        <v>270</v>
      </c>
      <c r="D25" s="131"/>
      <c r="E25" s="131">
        <v>87</v>
      </c>
      <c r="F25" s="131">
        <v>12.5</v>
      </c>
      <c r="G25" s="131">
        <v>86</v>
      </c>
      <c r="H25" s="131">
        <v>12.7</v>
      </c>
      <c r="I25" s="131">
        <v>49</v>
      </c>
      <c r="J25" s="131">
        <v>11.4</v>
      </c>
      <c r="K25" s="131">
        <v>13</v>
      </c>
      <c r="L25" s="131">
        <v>9.1</v>
      </c>
    </row>
    <row r="26" spans="3:12" x14ac:dyDescent="0.25">
      <c r="C26" s="132"/>
      <c r="D26" s="133"/>
      <c r="E26" s="133"/>
      <c r="F26" s="133"/>
      <c r="G26" s="133"/>
      <c r="H26" s="133"/>
      <c r="I26" s="133"/>
      <c r="J26" s="133"/>
      <c r="K26" s="133"/>
      <c r="L26" s="133"/>
    </row>
    <row r="27" spans="3:12" ht="15.75" thickBot="1" x14ac:dyDescent="0.3">
      <c r="C27" s="127" t="s">
        <v>211</v>
      </c>
      <c r="D27" s="118"/>
      <c r="E27" s="118"/>
      <c r="F27" s="118"/>
      <c r="G27" s="118"/>
      <c r="H27" s="118"/>
      <c r="I27" s="118"/>
      <c r="J27" s="118"/>
      <c r="K27" s="118"/>
      <c r="L27" s="118"/>
    </row>
    <row r="28" spans="3:12" x14ac:dyDescent="0.25">
      <c r="C28" s="128" t="s">
        <v>264</v>
      </c>
      <c r="D28" s="132"/>
      <c r="E28" s="134">
        <v>44</v>
      </c>
      <c r="F28" s="134">
        <v>72</v>
      </c>
      <c r="G28" s="134">
        <v>44</v>
      </c>
      <c r="H28" s="134">
        <v>72</v>
      </c>
      <c r="I28" s="134">
        <v>9</v>
      </c>
      <c r="J28" s="134">
        <v>67</v>
      </c>
      <c r="K28" s="134">
        <v>5</v>
      </c>
      <c r="L28" s="134">
        <v>65</v>
      </c>
    </row>
    <row r="29" spans="3:12" ht="15.75" thickBot="1" x14ac:dyDescent="0.3">
      <c r="C29" s="128" t="s">
        <v>265</v>
      </c>
      <c r="D29" s="119"/>
      <c r="E29" s="129">
        <v>24</v>
      </c>
      <c r="F29" s="129" t="s">
        <v>271</v>
      </c>
      <c r="G29" s="129">
        <v>19</v>
      </c>
      <c r="H29" s="129" t="s">
        <v>272</v>
      </c>
      <c r="I29" s="129">
        <v>38</v>
      </c>
      <c r="J29" s="129" t="s">
        <v>273</v>
      </c>
      <c r="K29" s="129">
        <v>11</v>
      </c>
      <c r="L29" s="129" t="s">
        <v>274</v>
      </c>
    </row>
    <row r="30" spans="3:12" x14ac:dyDescent="0.25">
      <c r="C30" s="130" t="s">
        <v>275</v>
      </c>
      <c r="D30" s="131"/>
      <c r="E30" s="131">
        <v>68</v>
      </c>
      <c r="F30" s="131">
        <v>72</v>
      </c>
      <c r="G30" s="131">
        <v>62</v>
      </c>
      <c r="H30" s="131">
        <v>75</v>
      </c>
      <c r="I30" s="131">
        <v>46</v>
      </c>
      <c r="J30" s="131">
        <v>70</v>
      </c>
      <c r="K30" s="131">
        <v>16</v>
      </c>
      <c r="L30" s="131">
        <v>68</v>
      </c>
    </row>
    <row r="31" spans="3:12" x14ac:dyDescent="0.25">
      <c r="C31" s="132"/>
      <c r="D31" s="119"/>
      <c r="E31" s="119"/>
      <c r="F31" s="119"/>
      <c r="G31" s="119"/>
      <c r="H31" s="119"/>
      <c r="I31" s="119"/>
      <c r="J31" s="119"/>
      <c r="K31" s="119"/>
      <c r="L31" s="119"/>
    </row>
    <row r="34" spans="3:12" x14ac:dyDescent="0.25">
      <c r="C34" s="119"/>
      <c r="D34" s="119"/>
      <c r="E34" s="117" t="s">
        <v>256</v>
      </c>
      <c r="F34" s="117"/>
      <c r="G34" s="117">
        <v>2026</v>
      </c>
      <c r="H34" s="117"/>
      <c r="I34" s="117">
        <v>2027</v>
      </c>
      <c r="J34" s="117"/>
      <c r="K34" s="117">
        <v>2028</v>
      </c>
      <c r="L34" s="117"/>
    </row>
    <row r="35" spans="3:12" x14ac:dyDescent="0.25">
      <c r="C35" s="119"/>
      <c r="D35" s="122"/>
      <c r="E35" s="122"/>
      <c r="F35" s="122"/>
      <c r="G35" s="122"/>
      <c r="H35" s="123"/>
      <c r="I35" s="123"/>
      <c r="J35" s="123"/>
      <c r="K35" s="123"/>
      <c r="L35" s="123"/>
    </row>
    <row r="36" spans="3:12" x14ac:dyDescent="0.25">
      <c r="C36" s="135" t="s">
        <v>200</v>
      </c>
      <c r="D36" s="135"/>
      <c r="E36" s="136" t="s">
        <v>260</v>
      </c>
      <c r="F36" s="136" t="s">
        <v>261</v>
      </c>
      <c r="G36" s="136" t="s">
        <v>260</v>
      </c>
      <c r="H36" s="136" t="s">
        <v>261</v>
      </c>
      <c r="I36" s="136" t="s">
        <v>260</v>
      </c>
      <c r="J36" s="136" t="s">
        <v>261</v>
      </c>
      <c r="K36" s="136" t="s">
        <v>260</v>
      </c>
      <c r="L36" s="136" t="s">
        <v>261</v>
      </c>
    </row>
    <row r="37" spans="3:12" x14ac:dyDescent="0.25">
      <c r="C37" s="119"/>
      <c r="D37" s="119"/>
      <c r="E37" s="126" t="s">
        <v>262</v>
      </c>
      <c r="F37" s="126" t="s">
        <v>263</v>
      </c>
      <c r="G37" s="126" t="s">
        <v>262</v>
      </c>
      <c r="H37" s="126" t="s">
        <v>263</v>
      </c>
      <c r="I37" s="126" t="s">
        <v>262</v>
      </c>
      <c r="J37" s="126" t="s">
        <v>263</v>
      </c>
      <c r="K37" s="126" t="s">
        <v>262</v>
      </c>
      <c r="L37" s="126" t="s">
        <v>263</v>
      </c>
    </row>
    <row r="38" spans="3:12" ht="15.75" thickBot="1" x14ac:dyDescent="0.3">
      <c r="C38" s="127" t="s">
        <v>12</v>
      </c>
      <c r="D38" s="118"/>
      <c r="E38" s="118"/>
      <c r="F38" s="118"/>
      <c r="G38" s="118"/>
      <c r="H38" s="118"/>
      <c r="I38" s="118"/>
      <c r="J38" s="118"/>
      <c r="K38" s="118"/>
      <c r="L38" s="118"/>
    </row>
    <row r="39" spans="3:12" x14ac:dyDescent="0.25">
      <c r="C39" s="128" t="s">
        <v>264</v>
      </c>
      <c r="D39" s="129"/>
      <c r="E39" s="129">
        <v>31</v>
      </c>
      <c r="F39" s="129">
        <v>11</v>
      </c>
      <c r="G39" s="129">
        <v>31</v>
      </c>
      <c r="H39" s="129">
        <v>11.6</v>
      </c>
      <c r="I39" s="129">
        <v>12</v>
      </c>
      <c r="J39" s="129">
        <v>10.6</v>
      </c>
      <c r="K39" s="129">
        <v>5</v>
      </c>
      <c r="L39" s="129">
        <v>8.6</v>
      </c>
    </row>
    <row r="40" spans="3:12" ht="15.75" thickBot="1" x14ac:dyDescent="0.3">
      <c r="C40" s="128" t="s">
        <v>265</v>
      </c>
      <c r="D40" s="129"/>
      <c r="E40" s="129">
        <v>10</v>
      </c>
      <c r="F40" s="129" t="s">
        <v>276</v>
      </c>
      <c r="G40" s="129">
        <v>10</v>
      </c>
      <c r="H40" s="129" t="s">
        <v>277</v>
      </c>
      <c r="I40" s="129">
        <v>16</v>
      </c>
      <c r="J40" s="129" t="s">
        <v>278</v>
      </c>
      <c r="K40" s="129">
        <v>4</v>
      </c>
      <c r="L40" s="129" t="s">
        <v>279</v>
      </c>
    </row>
    <row r="41" spans="3:12" x14ac:dyDescent="0.25">
      <c r="C41" s="130" t="s">
        <v>270</v>
      </c>
      <c r="D41" s="131"/>
      <c r="E41" s="131">
        <v>41</v>
      </c>
      <c r="F41" s="131"/>
      <c r="G41" s="131">
        <v>41</v>
      </c>
      <c r="H41" s="131"/>
      <c r="I41" s="131">
        <v>29</v>
      </c>
      <c r="J41" s="131"/>
      <c r="K41" s="131">
        <v>9</v>
      </c>
      <c r="L41" s="131"/>
    </row>
    <row r="42" spans="3:12" x14ac:dyDescent="0.25">
      <c r="C42" s="132"/>
      <c r="D42" s="133"/>
      <c r="E42" s="133"/>
      <c r="F42" s="133"/>
      <c r="G42" s="133"/>
      <c r="H42" s="133"/>
      <c r="I42" s="133"/>
      <c r="J42" s="133"/>
      <c r="K42" s="133"/>
      <c r="L42" s="133"/>
    </row>
    <row r="43" spans="3:12" ht="15.75" thickBot="1" x14ac:dyDescent="0.3">
      <c r="C43" s="127" t="s">
        <v>211</v>
      </c>
      <c r="D43" s="118"/>
      <c r="E43" s="118"/>
      <c r="F43" s="118"/>
      <c r="G43" s="118"/>
      <c r="H43" s="118"/>
      <c r="I43" s="118"/>
      <c r="J43" s="118"/>
      <c r="K43" s="118"/>
      <c r="L43" s="118"/>
    </row>
    <row r="44" spans="3:12" x14ac:dyDescent="0.25">
      <c r="C44" s="128" t="s">
        <v>264</v>
      </c>
      <c r="D44" s="132"/>
      <c r="E44" s="134">
        <v>31</v>
      </c>
      <c r="F44" s="134">
        <v>72</v>
      </c>
      <c r="G44" s="134">
        <v>31</v>
      </c>
      <c r="H44" s="134">
        <v>72</v>
      </c>
      <c r="I44" s="134">
        <v>4</v>
      </c>
      <c r="J44" s="134">
        <v>67</v>
      </c>
      <c r="K44" s="134">
        <v>2</v>
      </c>
      <c r="L44" s="134">
        <v>65</v>
      </c>
    </row>
    <row r="45" spans="3:12" ht="15.75" thickBot="1" x14ac:dyDescent="0.3">
      <c r="C45" s="128" t="s">
        <v>265</v>
      </c>
      <c r="D45" s="119"/>
      <c r="E45" s="129">
        <v>5</v>
      </c>
      <c r="F45" s="129" t="s">
        <v>280</v>
      </c>
      <c r="G45" s="129">
        <v>4</v>
      </c>
      <c r="H45" s="129" t="s">
        <v>281</v>
      </c>
      <c r="I45" s="129">
        <v>19</v>
      </c>
      <c r="J45" s="129" t="s">
        <v>282</v>
      </c>
      <c r="K45" s="129">
        <v>5</v>
      </c>
      <c r="L45" s="129" t="s">
        <v>283</v>
      </c>
    </row>
    <row r="46" spans="3:12" x14ac:dyDescent="0.25">
      <c r="C46" s="130" t="s">
        <v>275</v>
      </c>
      <c r="D46" s="131"/>
      <c r="E46" s="131">
        <v>36</v>
      </c>
      <c r="F46" s="131"/>
      <c r="G46" s="131">
        <v>35</v>
      </c>
      <c r="H46" s="131"/>
      <c r="I46" s="131">
        <v>23</v>
      </c>
      <c r="J46" s="131"/>
      <c r="K46" s="131">
        <v>7</v>
      </c>
      <c r="L46" s="131"/>
    </row>
    <row r="50" spans="3:12" x14ac:dyDescent="0.25">
      <c r="C50" s="119"/>
      <c r="D50" s="119"/>
      <c r="E50" s="117" t="s">
        <v>256</v>
      </c>
      <c r="F50" s="117"/>
      <c r="G50" s="117">
        <v>2026</v>
      </c>
      <c r="H50" s="117"/>
      <c r="I50" s="117">
        <v>2027</v>
      </c>
      <c r="J50" s="117"/>
      <c r="K50" s="117">
        <v>2028</v>
      </c>
      <c r="L50" s="117"/>
    </row>
    <row r="51" spans="3:12" x14ac:dyDescent="0.25">
      <c r="C51" s="119"/>
      <c r="D51" s="122"/>
      <c r="E51" s="122"/>
      <c r="F51" s="122"/>
      <c r="G51" s="122"/>
      <c r="H51" s="123"/>
      <c r="I51" s="123"/>
      <c r="J51" s="123"/>
      <c r="K51" s="123"/>
      <c r="L51" s="123"/>
    </row>
    <row r="52" spans="3:12" x14ac:dyDescent="0.25">
      <c r="C52" s="135" t="s">
        <v>199</v>
      </c>
      <c r="D52" s="135"/>
      <c r="E52" s="136" t="s">
        <v>260</v>
      </c>
      <c r="F52" s="136" t="s">
        <v>261</v>
      </c>
      <c r="G52" s="136" t="s">
        <v>260</v>
      </c>
      <c r="H52" s="136" t="s">
        <v>261</v>
      </c>
      <c r="I52" s="136" t="s">
        <v>260</v>
      </c>
      <c r="J52" s="136" t="s">
        <v>261</v>
      </c>
      <c r="K52" s="136" t="s">
        <v>260</v>
      </c>
      <c r="L52" s="136" t="s">
        <v>261</v>
      </c>
    </row>
    <row r="53" spans="3:12" x14ac:dyDescent="0.25">
      <c r="C53" s="119"/>
      <c r="D53" s="119"/>
      <c r="E53" s="126" t="s">
        <v>262</v>
      </c>
      <c r="F53" s="126" t="s">
        <v>263</v>
      </c>
      <c r="G53" s="126" t="s">
        <v>262</v>
      </c>
      <c r="H53" s="126" t="s">
        <v>263</v>
      </c>
      <c r="I53" s="126" t="s">
        <v>262</v>
      </c>
      <c r="J53" s="126" t="s">
        <v>263</v>
      </c>
      <c r="K53" s="126" t="s">
        <v>262</v>
      </c>
      <c r="L53" s="126" t="s">
        <v>263</v>
      </c>
    </row>
    <row r="54" spans="3:12" ht="15.75" thickBot="1" x14ac:dyDescent="0.3">
      <c r="C54" s="127" t="s">
        <v>12</v>
      </c>
      <c r="D54" s="118"/>
      <c r="E54" s="118"/>
      <c r="F54" s="118"/>
      <c r="G54" s="118"/>
      <c r="H54" s="118"/>
      <c r="I54" s="118"/>
      <c r="J54" s="118"/>
      <c r="K54" s="118"/>
      <c r="L54" s="118"/>
    </row>
    <row r="55" spans="3:12" x14ac:dyDescent="0.25">
      <c r="C55" s="128" t="s">
        <v>264</v>
      </c>
      <c r="D55" s="129"/>
      <c r="E55" s="137">
        <v>25</v>
      </c>
      <c r="F55" s="129">
        <v>11.4</v>
      </c>
      <c r="G55" s="129">
        <v>25</v>
      </c>
      <c r="H55" s="129">
        <v>11.6</v>
      </c>
      <c r="I55" s="129">
        <v>6</v>
      </c>
      <c r="J55" s="129">
        <v>10.3</v>
      </c>
      <c r="K55" s="129">
        <v>2</v>
      </c>
      <c r="L55" s="129">
        <v>9.1</v>
      </c>
    </row>
    <row r="56" spans="3:12" ht="15.75" thickBot="1" x14ac:dyDescent="0.3">
      <c r="C56" s="128" t="s">
        <v>265</v>
      </c>
      <c r="D56" s="129"/>
      <c r="E56" s="137">
        <v>15</v>
      </c>
      <c r="F56" s="129" t="s">
        <v>284</v>
      </c>
      <c r="G56" s="129">
        <v>14</v>
      </c>
      <c r="H56" s="129" t="s">
        <v>285</v>
      </c>
      <c r="I56" s="129">
        <v>9</v>
      </c>
      <c r="J56" s="129" t="s">
        <v>286</v>
      </c>
      <c r="K56" s="129">
        <v>1</v>
      </c>
      <c r="L56" s="129" t="s">
        <v>287</v>
      </c>
    </row>
    <row r="57" spans="3:12" x14ac:dyDescent="0.25">
      <c r="C57" s="130" t="s">
        <v>270</v>
      </c>
      <c r="D57" s="131"/>
      <c r="E57" s="131">
        <v>39</v>
      </c>
      <c r="F57" s="131"/>
      <c r="G57" s="131">
        <v>39</v>
      </c>
      <c r="H57" s="131"/>
      <c r="I57" s="131">
        <v>15</v>
      </c>
      <c r="J57" s="131"/>
      <c r="K57" s="131">
        <v>3</v>
      </c>
      <c r="L57" s="131"/>
    </row>
    <row r="58" spans="3:12" x14ac:dyDescent="0.25">
      <c r="C58" s="132"/>
      <c r="D58" s="133"/>
      <c r="E58" s="133"/>
      <c r="F58" s="133"/>
      <c r="G58" s="133"/>
      <c r="H58" s="133"/>
      <c r="I58" s="133"/>
      <c r="J58" s="133"/>
      <c r="K58" s="133"/>
      <c r="L58" s="133"/>
    </row>
    <row r="59" spans="3:12" ht="15.75" thickBot="1" x14ac:dyDescent="0.3">
      <c r="C59" s="127" t="s">
        <v>211</v>
      </c>
      <c r="D59" s="118"/>
      <c r="E59" s="118"/>
      <c r="F59" s="118"/>
      <c r="G59" s="118"/>
      <c r="H59" s="118"/>
      <c r="I59" s="118"/>
      <c r="J59" s="118"/>
      <c r="K59" s="118"/>
      <c r="L59" s="118"/>
    </row>
    <row r="60" spans="3:12" x14ac:dyDescent="0.25">
      <c r="C60" s="128" t="s">
        <v>264</v>
      </c>
      <c r="D60" s="132"/>
      <c r="E60" s="138">
        <v>7</v>
      </c>
      <c r="F60" s="139">
        <v>71</v>
      </c>
      <c r="G60" s="139">
        <v>7</v>
      </c>
      <c r="H60" s="139">
        <v>71</v>
      </c>
      <c r="I60" s="139">
        <v>2</v>
      </c>
      <c r="J60" s="139">
        <v>67</v>
      </c>
      <c r="K60" s="139">
        <v>2</v>
      </c>
      <c r="L60" s="139">
        <v>65</v>
      </c>
    </row>
    <row r="61" spans="3:12" ht="15.75" thickBot="1" x14ac:dyDescent="0.3">
      <c r="C61" s="128" t="s">
        <v>265</v>
      </c>
      <c r="D61" s="119"/>
      <c r="E61" s="137">
        <v>3</v>
      </c>
      <c r="F61" s="129" t="s">
        <v>288</v>
      </c>
      <c r="G61" s="129">
        <v>3</v>
      </c>
      <c r="H61" s="129" t="s">
        <v>288</v>
      </c>
      <c r="I61" s="129">
        <v>5</v>
      </c>
      <c r="J61" s="129" t="s">
        <v>289</v>
      </c>
      <c r="K61" s="140">
        <v>0.8</v>
      </c>
      <c r="L61" s="129" t="s">
        <v>290</v>
      </c>
    </row>
    <row r="62" spans="3:12" x14ac:dyDescent="0.25">
      <c r="C62" s="130" t="s">
        <v>275</v>
      </c>
      <c r="D62" s="131"/>
      <c r="E62" s="131">
        <v>9</v>
      </c>
      <c r="F62" s="131"/>
      <c r="G62" s="131">
        <v>9</v>
      </c>
      <c r="H62" s="131"/>
      <c r="I62" s="131">
        <v>7</v>
      </c>
      <c r="J62" s="131"/>
      <c r="K62" s="141">
        <v>2.2999999999999998</v>
      </c>
      <c r="L62" s="131"/>
    </row>
    <row r="66" spans="3:12" x14ac:dyDescent="0.25">
      <c r="C66" s="119"/>
      <c r="D66" s="119"/>
      <c r="E66" s="117" t="s">
        <v>256</v>
      </c>
      <c r="F66" s="117"/>
      <c r="G66" s="117">
        <v>2026</v>
      </c>
      <c r="H66" s="117"/>
      <c r="I66" s="117">
        <v>2027</v>
      </c>
      <c r="J66" s="117"/>
      <c r="K66" s="117">
        <v>2028</v>
      </c>
      <c r="L66" s="117"/>
    </row>
    <row r="67" spans="3:12" x14ac:dyDescent="0.25">
      <c r="C67" s="119"/>
      <c r="D67" s="122"/>
      <c r="E67" s="122"/>
      <c r="F67" s="122"/>
      <c r="G67" s="122"/>
      <c r="H67" s="123"/>
      <c r="I67" s="123"/>
      <c r="J67" s="123"/>
      <c r="K67" s="123"/>
      <c r="L67" s="123"/>
    </row>
    <row r="68" spans="3:12" x14ac:dyDescent="0.25">
      <c r="C68" s="135" t="s">
        <v>201</v>
      </c>
      <c r="D68" s="135"/>
      <c r="E68" s="136" t="s">
        <v>260</v>
      </c>
      <c r="F68" s="136" t="s">
        <v>261</v>
      </c>
      <c r="G68" s="136" t="s">
        <v>260</v>
      </c>
      <c r="H68" s="136" t="s">
        <v>261</v>
      </c>
      <c r="I68" s="136" t="s">
        <v>260</v>
      </c>
      <c r="J68" s="136" t="s">
        <v>261</v>
      </c>
      <c r="K68" s="136" t="s">
        <v>260</v>
      </c>
      <c r="L68" s="136" t="s">
        <v>261</v>
      </c>
    </row>
    <row r="69" spans="3:12" x14ac:dyDescent="0.25">
      <c r="C69" s="119"/>
      <c r="D69" s="119"/>
      <c r="E69" s="126" t="s">
        <v>262</v>
      </c>
      <c r="F69" s="126" t="s">
        <v>263</v>
      </c>
      <c r="G69" s="126" t="s">
        <v>262</v>
      </c>
      <c r="H69" s="126" t="s">
        <v>263</v>
      </c>
      <c r="I69" s="126" t="s">
        <v>262</v>
      </c>
      <c r="J69" s="126" t="s">
        <v>263</v>
      </c>
      <c r="K69" s="126" t="s">
        <v>262</v>
      </c>
      <c r="L69" s="126" t="s">
        <v>263</v>
      </c>
    </row>
    <row r="70" spans="3:12" ht="15.75" thickBot="1" x14ac:dyDescent="0.3">
      <c r="C70" s="127" t="s">
        <v>12</v>
      </c>
      <c r="D70" s="118"/>
      <c r="E70" s="118"/>
      <c r="F70" s="118"/>
      <c r="G70" s="118"/>
      <c r="H70" s="118"/>
      <c r="I70" s="118"/>
      <c r="J70" s="118"/>
      <c r="K70" s="118"/>
      <c r="L70" s="118"/>
    </row>
    <row r="71" spans="3:12" x14ac:dyDescent="0.25">
      <c r="C71" s="128" t="s">
        <v>264</v>
      </c>
      <c r="D71" s="129"/>
      <c r="E71" s="129">
        <v>3</v>
      </c>
      <c r="F71" s="129">
        <v>11.6</v>
      </c>
      <c r="G71" s="129">
        <v>3</v>
      </c>
      <c r="H71" s="129">
        <v>11.7</v>
      </c>
      <c r="I71" s="129">
        <v>2</v>
      </c>
      <c r="J71" s="129">
        <v>9.9</v>
      </c>
      <c r="K71" s="142">
        <v>0.4</v>
      </c>
      <c r="L71" s="129">
        <v>8.4</v>
      </c>
    </row>
    <row r="72" spans="3:12" ht="15.75" thickBot="1" x14ac:dyDescent="0.3">
      <c r="C72" s="128" t="s">
        <v>265</v>
      </c>
      <c r="D72" s="129"/>
      <c r="E72" s="129">
        <v>3</v>
      </c>
      <c r="F72" s="129" t="s">
        <v>291</v>
      </c>
      <c r="G72" s="129">
        <v>3</v>
      </c>
      <c r="H72" s="129" t="s">
        <v>292</v>
      </c>
      <c r="I72" s="129">
        <v>3</v>
      </c>
      <c r="J72" s="129" t="s">
        <v>293</v>
      </c>
      <c r="K72" s="142">
        <v>0.4</v>
      </c>
      <c r="L72" s="129" t="s">
        <v>294</v>
      </c>
    </row>
    <row r="73" spans="3:12" x14ac:dyDescent="0.25">
      <c r="C73" s="130" t="s">
        <v>270</v>
      </c>
      <c r="D73" s="131"/>
      <c r="E73" s="131">
        <v>6</v>
      </c>
      <c r="F73" s="131"/>
      <c r="G73" s="131">
        <v>6</v>
      </c>
      <c r="H73" s="131"/>
      <c r="I73" s="131">
        <v>5</v>
      </c>
      <c r="J73" s="131"/>
      <c r="K73" s="141">
        <v>0.8</v>
      </c>
      <c r="L73" s="131"/>
    </row>
    <row r="74" spans="3:12" x14ac:dyDescent="0.25">
      <c r="C74" s="132"/>
      <c r="D74" s="133"/>
      <c r="E74" s="133"/>
      <c r="F74" s="133"/>
      <c r="G74" s="133"/>
      <c r="H74" s="133"/>
      <c r="I74" s="133"/>
      <c r="J74" s="133"/>
      <c r="K74" s="133"/>
      <c r="L74" s="133"/>
    </row>
    <row r="75" spans="3:12" ht="15.75" thickBot="1" x14ac:dyDescent="0.3">
      <c r="C75" s="127" t="s">
        <v>211</v>
      </c>
      <c r="D75" s="118"/>
      <c r="E75" s="118"/>
      <c r="F75" s="118"/>
      <c r="G75" s="118"/>
      <c r="H75" s="118"/>
      <c r="I75" s="118"/>
      <c r="J75" s="118"/>
      <c r="K75" s="118"/>
      <c r="L75" s="118"/>
    </row>
    <row r="76" spans="3:12" x14ac:dyDescent="0.25">
      <c r="C76" s="128" t="s">
        <v>264</v>
      </c>
      <c r="D76" s="132"/>
      <c r="E76" s="139">
        <v>6</v>
      </c>
      <c r="F76" s="139">
        <v>71</v>
      </c>
      <c r="G76" s="139">
        <v>6</v>
      </c>
      <c r="H76" s="139">
        <v>71</v>
      </c>
      <c r="I76" s="139">
        <v>2</v>
      </c>
      <c r="J76" s="139">
        <v>67</v>
      </c>
      <c r="K76" s="139">
        <v>1</v>
      </c>
      <c r="L76" s="139">
        <v>65</v>
      </c>
    </row>
    <row r="77" spans="3:12" ht="15.75" thickBot="1" x14ac:dyDescent="0.3">
      <c r="C77" s="128" t="s">
        <v>265</v>
      </c>
      <c r="D77" s="119"/>
      <c r="E77" s="129">
        <v>4</v>
      </c>
      <c r="F77" s="129" t="s">
        <v>295</v>
      </c>
      <c r="G77" s="129">
        <v>3</v>
      </c>
      <c r="H77" s="129" t="s">
        <v>296</v>
      </c>
      <c r="I77" s="129">
        <v>6</v>
      </c>
      <c r="J77" s="129" t="s">
        <v>282</v>
      </c>
      <c r="K77" s="129">
        <v>1</v>
      </c>
      <c r="L77" s="129" t="s">
        <v>297</v>
      </c>
    </row>
    <row r="78" spans="3:12" x14ac:dyDescent="0.25">
      <c r="C78" s="130" t="s">
        <v>275</v>
      </c>
      <c r="D78" s="131"/>
      <c r="E78" s="131">
        <v>10</v>
      </c>
      <c r="F78" s="131"/>
      <c r="G78" s="131">
        <v>9</v>
      </c>
      <c r="H78" s="131"/>
      <c r="I78" s="131">
        <v>8</v>
      </c>
      <c r="J78" s="131"/>
      <c r="K78" s="131">
        <v>2</v>
      </c>
      <c r="L78" s="131"/>
    </row>
    <row r="82" spans="3:12" x14ac:dyDescent="0.25">
      <c r="C82" s="119"/>
      <c r="D82" s="119"/>
      <c r="E82" s="117" t="s">
        <v>256</v>
      </c>
      <c r="F82" s="117"/>
      <c r="G82" s="117">
        <v>2026</v>
      </c>
      <c r="H82" s="117"/>
      <c r="I82" s="117">
        <v>2027</v>
      </c>
      <c r="J82" s="117"/>
      <c r="K82" s="117">
        <v>2028</v>
      </c>
      <c r="L82" s="117"/>
    </row>
    <row r="83" spans="3:12" x14ac:dyDescent="0.25">
      <c r="C83" s="119"/>
      <c r="D83" s="122"/>
      <c r="E83" s="122"/>
      <c r="F83" s="122"/>
      <c r="G83" s="122"/>
      <c r="H83" s="123"/>
      <c r="I83" s="123"/>
      <c r="J83" s="123"/>
      <c r="K83" s="123"/>
      <c r="L83" s="123"/>
    </row>
    <row r="84" spans="3:12" x14ac:dyDescent="0.25">
      <c r="C84" s="135" t="s">
        <v>204</v>
      </c>
      <c r="D84" s="135"/>
      <c r="E84" s="136" t="s">
        <v>260</v>
      </c>
      <c r="F84" s="136" t="s">
        <v>261</v>
      </c>
      <c r="G84" s="136" t="s">
        <v>260</v>
      </c>
      <c r="H84" s="136" t="s">
        <v>261</v>
      </c>
      <c r="I84" s="136" t="s">
        <v>260</v>
      </c>
      <c r="J84" s="136" t="s">
        <v>261</v>
      </c>
      <c r="K84" s="136" t="s">
        <v>260</v>
      </c>
      <c r="L84" s="136" t="s">
        <v>261</v>
      </c>
    </row>
    <row r="85" spans="3:12" x14ac:dyDescent="0.25">
      <c r="C85" s="119"/>
      <c r="D85" s="119"/>
      <c r="E85" s="126" t="s">
        <v>262</v>
      </c>
      <c r="F85" s="126" t="s">
        <v>263</v>
      </c>
      <c r="G85" s="126" t="s">
        <v>262</v>
      </c>
      <c r="H85" s="126" t="s">
        <v>263</v>
      </c>
      <c r="I85" s="126" t="s">
        <v>262</v>
      </c>
      <c r="J85" s="126" t="s">
        <v>263</v>
      </c>
      <c r="K85" s="126" t="s">
        <v>262</v>
      </c>
      <c r="L85" s="126" t="s">
        <v>263</v>
      </c>
    </row>
    <row r="86" spans="3:12" ht="15.75" thickBot="1" x14ac:dyDescent="0.3">
      <c r="C86" s="127" t="s">
        <v>12</v>
      </c>
      <c r="D86" s="118"/>
      <c r="E86" s="118"/>
      <c r="F86" s="118"/>
      <c r="G86" s="118"/>
      <c r="H86" s="118"/>
      <c r="I86" s="118"/>
      <c r="J86" s="118"/>
      <c r="K86" s="118"/>
      <c r="L86" s="118"/>
    </row>
    <row r="87" spans="3:12" x14ac:dyDescent="0.25">
      <c r="C87" s="128" t="s">
        <v>264</v>
      </c>
      <c r="D87" s="129"/>
      <c r="E87" s="129" t="s">
        <v>79</v>
      </c>
      <c r="F87" s="129" t="s">
        <v>79</v>
      </c>
      <c r="G87" s="129" t="s">
        <v>79</v>
      </c>
      <c r="H87" s="129" t="s">
        <v>79</v>
      </c>
      <c r="I87" s="129" t="s">
        <v>79</v>
      </c>
      <c r="J87" s="129" t="s">
        <v>79</v>
      </c>
      <c r="K87" s="129" t="s">
        <v>79</v>
      </c>
      <c r="L87" s="129" t="s">
        <v>79</v>
      </c>
    </row>
    <row r="88" spans="3:12" ht="15.75" thickBot="1" x14ac:dyDescent="0.3">
      <c r="C88" s="128" t="s">
        <v>265</v>
      </c>
      <c r="D88" s="129"/>
      <c r="E88" s="129"/>
      <c r="F88" s="129"/>
      <c r="G88" s="129"/>
      <c r="H88" s="129"/>
      <c r="I88" s="129"/>
      <c r="J88" s="129"/>
      <c r="K88" s="129"/>
      <c r="L88" s="129"/>
    </row>
    <row r="89" spans="3:12" x14ac:dyDescent="0.25">
      <c r="C89" s="130" t="s">
        <v>270</v>
      </c>
      <c r="D89" s="131"/>
      <c r="E89" s="131"/>
      <c r="F89" s="131"/>
      <c r="G89" s="131"/>
      <c r="H89" s="131"/>
      <c r="I89" s="131"/>
      <c r="J89" s="131"/>
      <c r="K89" s="131"/>
      <c r="L89" s="131"/>
    </row>
    <row r="90" spans="3:12" x14ac:dyDescent="0.25">
      <c r="C90" s="132"/>
      <c r="D90" s="133"/>
      <c r="E90" s="133"/>
      <c r="F90" s="133"/>
      <c r="G90" s="133"/>
      <c r="H90" s="133"/>
      <c r="I90" s="133"/>
      <c r="J90" s="133"/>
      <c r="K90" s="133"/>
      <c r="L90" s="133"/>
    </row>
    <row r="91" spans="3:12" ht="15.75" thickBot="1" x14ac:dyDescent="0.3">
      <c r="C91" s="127" t="s">
        <v>211</v>
      </c>
      <c r="D91" s="118"/>
      <c r="E91" s="118"/>
      <c r="F91" s="118"/>
      <c r="G91" s="118"/>
      <c r="H91" s="118"/>
      <c r="I91" s="118"/>
      <c r="J91" s="118"/>
      <c r="K91" s="118"/>
      <c r="L91" s="118"/>
    </row>
    <row r="92" spans="3:12" x14ac:dyDescent="0.25">
      <c r="C92" s="128" t="s">
        <v>264</v>
      </c>
      <c r="D92" s="132"/>
      <c r="E92" s="133" t="s">
        <v>79</v>
      </c>
      <c r="F92" s="133" t="s">
        <v>79</v>
      </c>
      <c r="G92" s="133" t="s">
        <v>79</v>
      </c>
      <c r="H92" s="133" t="s">
        <v>79</v>
      </c>
      <c r="I92" s="133" t="s">
        <v>79</v>
      </c>
      <c r="J92" s="133" t="s">
        <v>79</v>
      </c>
      <c r="K92" s="133" t="s">
        <v>79</v>
      </c>
      <c r="L92" s="133" t="s">
        <v>79</v>
      </c>
    </row>
    <row r="93" spans="3:12" ht="15.75" thickBot="1" x14ac:dyDescent="0.3">
      <c r="C93" s="128" t="s">
        <v>265</v>
      </c>
      <c r="D93" s="119"/>
      <c r="E93" s="129">
        <v>13</v>
      </c>
      <c r="F93" s="129" t="s">
        <v>298</v>
      </c>
      <c r="G93" s="129">
        <v>9</v>
      </c>
      <c r="H93" s="129" t="s">
        <v>299</v>
      </c>
      <c r="I93" s="140">
        <v>8</v>
      </c>
      <c r="J93" s="140" t="s">
        <v>300</v>
      </c>
      <c r="K93" s="140">
        <v>5</v>
      </c>
      <c r="L93" s="129" t="s">
        <v>301</v>
      </c>
    </row>
    <row r="94" spans="3:12" x14ac:dyDescent="0.25">
      <c r="C94" s="130" t="s">
        <v>275</v>
      </c>
      <c r="D94" s="131"/>
      <c r="E94" s="131">
        <v>13</v>
      </c>
      <c r="F94" s="131"/>
      <c r="G94" s="131">
        <v>9</v>
      </c>
      <c r="H94" s="131"/>
      <c r="I94" s="141">
        <v>8</v>
      </c>
      <c r="J94" s="141"/>
      <c r="K94" s="141">
        <v>5</v>
      </c>
      <c r="L94" s="131"/>
    </row>
  </sheetData>
  <mergeCells count="42">
    <mergeCell ref="D83:G83"/>
    <mergeCell ref="C84:D84"/>
    <mergeCell ref="D67:G67"/>
    <mergeCell ref="C68:D68"/>
    <mergeCell ref="E82:F82"/>
    <mergeCell ref="G82:H82"/>
    <mergeCell ref="I82:J82"/>
    <mergeCell ref="K82:L82"/>
    <mergeCell ref="D51:G51"/>
    <mergeCell ref="C52:D52"/>
    <mergeCell ref="E66:F66"/>
    <mergeCell ref="G66:H66"/>
    <mergeCell ref="I66:J66"/>
    <mergeCell ref="K66:L66"/>
    <mergeCell ref="D35:G35"/>
    <mergeCell ref="C36:D36"/>
    <mergeCell ref="E50:F50"/>
    <mergeCell ref="G50:H50"/>
    <mergeCell ref="I50:J50"/>
    <mergeCell ref="K50:L50"/>
    <mergeCell ref="D19:G19"/>
    <mergeCell ref="C20:D20"/>
    <mergeCell ref="E34:F34"/>
    <mergeCell ref="G34:H34"/>
    <mergeCell ref="I34:J34"/>
    <mergeCell ref="K34:L34"/>
    <mergeCell ref="E13:F13"/>
    <mergeCell ref="G13:H13"/>
    <mergeCell ref="I13:J13"/>
    <mergeCell ref="K13:L13"/>
    <mergeCell ref="E18:F18"/>
    <mergeCell ref="G18:H18"/>
    <mergeCell ref="I18:J18"/>
    <mergeCell ref="K18:L18"/>
    <mergeCell ref="E10:F10"/>
    <mergeCell ref="G10:H10"/>
    <mergeCell ref="I10:J10"/>
    <mergeCell ref="K10:L10"/>
    <mergeCell ref="E12:F12"/>
    <mergeCell ref="G12:H12"/>
    <mergeCell ref="I12:J12"/>
    <mergeCell ref="K12:L1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945A76204F0BA4D962CF7A577902719" ma:contentTypeVersion="9" ma:contentTypeDescription="Create a new document." ma:contentTypeScope="" ma:versionID="3faf267d6fcb2dd7ca85542d59c3e6b5">
  <xsd:schema xmlns:xsd="http://www.w3.org/2001/XMLSchema" xmlns:xs="http://www.w3.org/2001/XMLSchema" xmlns:p="http://schemas.microsoft.com/office/2006/metadata/properties" xmlns:ns2="4c67e6f5-1106-4a98-ba36-be6fb22c24b8" targetNamespace="http://schemas.microsoft.com/office/2006/metadata/properties" ma:root="true" ma:fieldsID="8e8f5f0cad2d4aaec7a0d7c21c18f708" ns2:_="">
    <xsd:import namespace="4c67e6f5-1106-4a98-ba36-be6fb22c24b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67e6f5-1106-4a98-ba36-be6fb22c24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1834d29-e6e8-4dba-b6c2-5b53eaae122f"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c67e6f5-1106-4a98-ba36-be6fb22c24b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667E852-4422-4BCA-B9A6-CEAFE87D868E}"/>
</file>

<file path=customXml/itemProps2.xml><?xml version="1.0" encoding="utf-8"?>
<ds:datastoreItem xmlns:ds="http://schemas.openxmlformats.org/officeDocument/2006/customXml" ds:itemID="{5198B9A6-59CF-458A-9F28-CC08C42F61D1}"/>
</file>

<file path=customXml/itemProps3.xml><?xml version="1.0" encoding="utf-8"?>
<ds:datastoreItem xmlns:ds="http://schemas.openxmlformats.org/officeDocument/2006/customXml" ds:itemID="{7F3E8E7D-87A4-4A6F-B5C6-7ED2AD330C6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Financials</vt:lpstr>
      <vt:lpstr>Production, opex, capex</vt:lpstr>
      <vt:lpstr>Reserves and Resources</vt:lpstr>
      <vt:lpstr>Realised prices</vt:lpstr>
      <vt:lpstr>Hedging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Leonhard Najda</dc:creator>
  <cp:lastModifiedBy>Leonhard Najda</cp:lastModifiedBy>
  <dcterms:created xsi:type="dcterms:W3CDTF">2026-08-05T16:36:08Z</dcterms:created>
  <dcterms:modified xsi:type="dcterms:W3CDTF">2026-08-05T20:35:38Z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0x0101009945A76204F0BA4D962CF7A577902719</vt:lpwstr>
  </property>
</Properties>
</file>